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bridg\Desktop\"/>
    </mc:Choice>
  </mc:AlternateContent>
  <xr:revisionPtr revIDLastSave="0" documentId="8_{DDB80610-2111-4F1E-851C-616C1E0DC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TES" sheetId="8" r:id="rId1"/>
    <sheet name="INCOME &amp; EXPENDITURE ACC" sheetId="6" r:id="rId2"/>
    <sheet name="BALANCE SHEET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8" l="1"/>
  <c r="E137" i="8" l="1"/>
  <c r="C22" i="7" l="1"/>
  <c r="C15" i="7"/>
  <c r="C8" i="7"/>
  <c r="C17" i="7" l="1"/>
  <c r="E19" i="8"/>
  <c r="H19" i="6"/>
  <c r="J17" i="6"/>
  <c r="F19" i="6"/>
  <c r="J32" i="6"/>
  <c r="J31" i="6"/>
  <c r="J7" i="6"/>
  <c r="H35" i="6"/>
  <c r="J15" i="6" l="1"/>
  <c r="J30" i="6" l="1"/>
  <c r="B15" i="7"/>
  <c r="E30" i="8" l="1"/>
  <c r="J33" i="6" l="1"/>
  <c r="E116" i="8"/>
  <c r="E108" i="8"/>
  <c r="E118" i="8" l="1"/>
  <c r="E147" i="8" l="1"/>
  <c r="E9" i="8" l="1"/>
  <c r="E98" i="8" l="1"/>
  <c r="E100" i="8" s="1"/>
  <c r="E68" i="8"/>
  <c r="E70" i="8" s="1"/>
  <c r="E55" i="8" l="1"/>
  <c r="E160" i="8" l="1"/>
  <c r="J10" i="6" l="1"/>
  <c r="B8" i="7" l="1"/>
  <c r="J29" i="6"/>
  <c r="B22" i="7" l="1"/>
  <c r="J13" i="6" l="1"/>
  <c r="E21" i="8" l="1"/>
  <c r="E38" i="8" l="1"/>
  <c r="E40" i="8" s="1"/>
  <c r="B17" i="7" l="1"/>
  <c r="E129" i="8"/>
  <c r="J28" i="6"/>
  <c r="J27" i="6"/>
  <c r="J26" i="6"/>
  <c r="J25" i="6"/>
  <c r="J16" i="6"/>
  <c r="J14" i="6"/>
  <c r="J12" i="6"/>
  <c r="J11" i="6"/>
  <c r="J9" i="6"/>
  <c r="J8" i="6"/>
  <c r="J6" i="6"/>
  <c r="J19" i="6" l="1"/>
  <c r="F35" i="6"/>
  <c r="J35" i="6" s="1"/>
  <c r="E83" i="8"/>
  <c r="E85" i="8" s="1"/>
  <c r="H37" i="6"/>
  <c r="J24" i="6"/>
  <c r="F37" i="6" l="1"/>
  <c r="J37" i="6" s="1"/>
  <c r="F41" i="6" l="1"/>
</calcChain>
</file>

<file path=xl/sharedStrings.xml><?xml version="1.0" encoding="utf-8"?>
<sst xmlns="http://schemas.openxmlformats.org/spreadsheetml/2006/main" count="171" uniqueCount="116">
  <si>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</si>
  <si>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</si>
  <si>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</si>
  <si>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</si>
  <si>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</si>
  <si>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</si>
  <si>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Direct Members</t>
  </si>
  <si>
    <t xml:space="preserve">Gazette Trophy </t>
  </si>
  <si>
    <t>Manchester Congress</t>
  </si>
  <si>
    <t xml:space="preserve">Cantor Cup </t>
  </si>
  <si>
    <t xml:space="preserve">Interest Skipton Building Society </t>
  </si>
  <si>
    <t>Expenses</t>
  </si>
  <si>
    <t>Northern Bridge League (NBL)</t>
  </si>
  <si>
    <t>Representative Competitions/Matches</t>
  </si>
  <si>
    <t>Bridge stationery &amp; equipment &amp; Insurance</t>
  </si>
  <si>
    <t>Total Expenses</t>
  </si>
  <si>
    <t>Trophies</t>
  </si>
  <si>
    <t>Fixed Assets</t>
  </si>
  <si>
    <t>Current Account</t>
  </si>
  <si>
    <t>Total Current Assets</t>
  </si>
  <si>
    <t>Total</t>
  </si>
  <si>
    <t>Income:</t>
  </si>
  <si>
    <t>Expenses:</t>
  </si>
  <si>
    <t>Prizes</t>
  </si>
  <si>
    <t>Directing</t>
  </si>
  <si>
    <t>Total Cost</t>
  </si>
  <si>
    <t>Equipment/Insurance/Bridge Stationery</t>
  </si>
  <si>
    <t>Insurance</t>
  </si>
  <si>
    <t>Merville Goldstone Cup  Expenses</t>
  </si>
  <si>
    <t>Change</t>
  </si>
  <si>
    <t>in Expenditure</t>
  </si>
  <si>
    <t>EBU charges</t>
  </si>
  <si>
    <t>Charitable Donations</t>
  </si>
  <si>
    <t>Web Site Costs &amp; Zoom fees</t>
  </si>
  <si>
    <t>Total Prepayments and Accrued Income</t>
  </si>
  <si>
    <t>Prepayments and Accrued Income</t>
  </si>
  <si>
    <t>Accruals and Deferred Income</t>
  </si>
  <si>
    <t>Total Accruals and Deferred Income</t>
  </si>
  <si>
    <t>Total Net Income</t>
  </si>
  <si>
    <t>Manchester Green Points Pairs-March</t>
  </si>
  <si>
    <t>Room Hire</t>
  </si>
  <si>
    <t>EBU charges  for GP Pairs in March</t>
  </si>
  <si>
    <t>Treasurer's expenses</t>
  </si>
  <si>
    <t>Refreshments</t>
  </si>
  <si>
    <t xml:space="preserve">Income: </t>
  </si>
  <si>
    <t>Received</t>
  </si>
  <si>
    <t>Pachabo</t>
  </si>
  <si>
    <t>Corwen</t>
  </si>
  <si>
    <t>Garden Cities</t>
  </si>
  <si>
    <t>Accrued EBU charges-estimated</t>
  </si>
  <si>
    <t>EBU charges for Manchester League-estimated</t>
  </si>
  <si>
    <t xml:space="preserve">Tollemache Cup </t>
  </si>
  <si>
    <t>Gazette Trophy - February</t>
  </si>
  <si>
    <t>League Fees</t>
  </si>
  <si>
    <t>EBU  charges-accrued</t>
  </si>
  <si>
    <t>Other costs</t>
  </si>
  <si>
    <t>Manchester Green Points Teams-July</t>
  </si>
  <si>
    <t>Ben Franks-December</t>
  </si>
  <si>
    <t>Cantor Cup</t>
  </si>
  <si>
    <t>Entry Fees</t>
  </si>
  <si>
    <t>Entry fees and expenses for Representative Competitions</t>
  </si>
  <si>
    <t>Deferred Income-Higson Cup</t>
  </si>
  <si>
    <t>EBU charges for Gazette Cup</t>
  </si>
  <si>
    <t>Green Point Teams-July</t>
  </si>
  <si>
    <t>EBU charges- accrued</t>
  </si>
  <si>
    <t>Ben Franks- December</t>
  </si>
  <si>
    <t>Transfer from Cantor fund</t>
  </si>
  <si>
    <t>2023-2024</t>
  </si>
  <si>
    <t>Green Point Pairs-March</t>
  </si>
  <si>
    <t>2023-24</t>
  </si>
  <si>
    <t>Cantor Fund</t>
  </si>
  <si>
    <t>Investment-Cambridge &amp; Counties Bank</t>
  </si>
  <si>
    <t>Investment Interest accrued</t>
  </si>
  <si>
    <t>Room Hire &amp; Duplimated Boards</t>
  </si>
  <si>
    <t>Reserves &amp; Liabilities</t>
  </si>
  <si>
    <t>Total Assets</t>
  </si>
  <si>
    <t>Notes to the Accounts for the year ended 31st March 2025</t>
  </si>
  <si>
    <t>2024/25</t>
  </si>
  <si>
    <t>Underprovision for 2023-24 EBU charges</t>
  </si>
  <si>
    <t>Surplus</t>
  </si>
  <si>
    <t>Refreshments &amp; Duplimated Boards</t>
  </si>
  <si>
    <t>Organiser's fee</t>
  </si>
  <si>
    <t>Real Bridge charges</t>
  </si>
  <si>
    <t>Insurance 2025-26</t>
  </si>
  <si>
    <t>Stationery</t>
  </si>
  <si>
    <t>Treasurer's expenses-accrued</t>
  </si>
  <si>
    <t>Bridgewebs 2025-26</t>
  </si>
  <si>
    <t>Prizes for League winners</t>
  </si>
  <si>
    <t>Income &amp; Expenditure Account to 31st March 2025</t>
  </si>
  <si>
    <t>2024-2025</t>
  </si>
  <si>
    <t>EBU UMS Income</t>
  </si>
  <si>
    <t>Trophy engraving</t>
  </si>
  <si>
    <t>AGM expenses</t>
  </si>
  <si>
    <t>Sundry Income</t>
  </si>
  <si>
    <t>Sundry Expenses</t>
  </si>
  <si>
    <t>Prizes-2023-24</t>
  </si>
  <si>
    <t>Higson Cup-Directing</t>
  </si>
  <si>
    <t>Higson Cup-Room Hire</t>
  </si>
  <si>
    <t>Higson Cup-Refreshments</t>
  </si>
  <si>
    <t>Higson Cup-EBU charges</t>
  </si>
  <si>
    <t>Prizes accrued-2024-25</t>
  </si>
  <si>
    <t>Manchester League &amp; Higson Cup &amp; Plate</t>
  </si>
  <si>
    <t>2</t>
  </si>
  <si>
    <t>Sundry Debtors - note 10</t>
  </si>
  <si>
    <t>Sundry Creditors - note 11</t>
  </si>
  <si>
    <t>Balance Sheet as at 31st March 2025</t>
  </si>
  <si>
    <t>2024-25</t>
  </si>
  <si>
    <t>Printing/Postage/Telephone/Travel</t>
  </si>
  <si>
    <t>Manchester Online League &amp; Higson Cup &amp; Plate</t>
  </si>
  <si>
    <t>Room Hire -Swiss Pairs</t>
  </si>
  <si>
    <t>Room Hire- accrued</t>
  </si>
  <si>
    <t>Reserves at year-end</t>
  </si>
  <si>
    <t>Total Reserves brought forward from last year</t>
  </si>
  <si>
    <t>Total Reserves at year-end</t>
  </si>
  <si>
    <t>Surplus of Income over Expenditure for year</t>
  </si>
  <si>
    <t>Investment Interest-net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</si>
</sst>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/>
    <xf numFmtId="164" fontId="5" fillId="2" borderId="0" xfId="0" applyNumberFormat="1" applyFont="1" applyFill="1"/>
    <xf numFmtId="164" fontId="5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2" borderId="0" xfId="0" applyFill="1"/>
    <xf numFmtId="164" fontId="3" fillId="0" borderId="0" xfId="0" applyNumberFormat="1" applyFont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Alignment="1">
      <alignment horizontal="right"/>
    </xf>
    <xf numFmtId="164" fontId="0" fillId="2" borderId="0" xfId="0" applyNumberFormat="1" applyFill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4" fontId="9" fillId="2" borderId="0" xfId="0" applyNumberFormat="1" applyFont="1" applyFill="1"/>
    <xf numFmtId="4" fontId="9" fillId="0" borderId="0" xfId="0" applyNumberFormat="1" applyFont="1"/>
    <xf numFmtId="49" fontId="2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49" fontId="2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4" fontId="6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2" fontId="9" fillId="0" borderId="0" xfId="0" applyNumberFormat="1" applyFont="1"/>
    <xf numFmtId="8" fontId="6" fillId="2" borderId="0" xfId="0" applyNumberFormat="1" applyFont="1" applyFill="1"/>
    <xf numFmtId="164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2" fontId="2" fillId="0" borderId="0" xfId="0" applyNumberFormat="1" applyFont="1"/>
    <xf numFmtId="167" fontId="0" fillId="0" borderId="0" xfId="0" applyNumberForma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7" fontId="10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workbookViewId="0">
      <selection activeCell="E154" sqref="E154"/>
    </sheetView>
  </sheetViews>
  <sheetFormatPr defaultColWidth="10.140625" defaultRowHeight="15.75" x14ac:dyDescent="0.25"/>
  <cols>
    <col min="1" max="1" width="10.140625" style="43"/>
    <col min="2" max="2" width="63" style="6" customWidth="1"/>
    <col min="3" max="3" width="10.42578125" style="68" customWidth="1"/>
    <col min="4" max="4" width="3.28515625" style="37" customWidth="1"/>
    <col min="5" max="5" width="12" style="24" bestFit="1" customWidth="1"/>
    <col min="14" max="14" width="10" customWidth="1"/>
  </cols>
  <sheetData>
    <row r="1" spans="1:6" s="4" customFormat="1" x14ac:dyDescent="0.25">
      <c r="A1" s="43" t="s">
        <v>0</v>
      </c>
      <c r="C1" s="66"/>
      <c r="D1" s="29"/>
      <c r="E1" s="44"/>
    </row>
    <row r="2" spans="1:6" s="4" customFormat="1" x14ac:dyDescent="0.25">
      <c r="A2" s="43" t="s">
        <v>76</v>
      </c>
      <c r="C2" s="66"/>
      <c r="D2" s="29"/>
      <c r="E2" s="44"/>
    </row>
    <row r="3" spans="1:6" s="4" customFormat="1" x14ac:dyDescent="0.25">
      <c r="A3" s="43"/>
      <c r="C3" s="66"/>
      <c r="D3" s="29"/>
      <c r="E3" s="45" t="s">
        <v>77</v>
      </c>
    </row>
    <row r="4" spans="1:6" s="4" customFormat="1" ht="17.25" customHeight="1" x14ac:dyDescent="0.25">
      <c r="A4" s="43" t="s">
        <v>5</v>
      </c>
      <c r="C4" s="50"/>
      <c r="D4" s="46"/>
      <c r="E4" s="44"/>
    </row>
    <row r="5" spans="1:6" s="4" customFormat="1" ht="11.25" customHeight="1" x14ac:dyDescent="0.25">
      <c r="A5" s="43"/>
      <c r="C5" s="66"/>
      <c r="D5" s="29"/>
      <c r="E5" s="44"/>
    </row>
    <row r="6" spans="1:6" s="4" customFormat="1" x14ac:dyDescent="0.25">
      <c r="A6" s="43">
        <v>1</v>
      </c>
      <c r="B6" s="4" t="s">
        <v>108</v>
      </c>
      <c r="C6" s="68"/>
      <c r="D6" s="29"/>
      <c r="E6" s="44"/>
    </row>
    <row r="7" spans="1:6" s="4" customFormat="1" x14ac:dyDescent="0.25">
      <c r="A7" s="43"/>
      <c r="B7" s="4" t="s">
        <v>21</v>
      </c>
      <c r="C7" s="68"/>
      <c r="D7" s="29"/>
      <c r="E7" s="44"/>
    </row>
    <row r="8" spans="1:6" x14ac:dyDescent="0.25">
      <c r="B8" s="34" t="s">
        <v>53</v>
      </c>
      <c r="C8" s="69"/>
      <c r="D8" s="42"/>
      <c r="E8" s="47">
        <v>1530</v>
      </c>
      <c r="F8" s="11"/>
    </row>
    <row r="9" spans="1:6" x14ac:dyDescent="0.25">
      <c r="B9" s="4"/>
      <c r="C9" s="66" t="s">
        <v>20</v>
      </c>
      <c r="E9" s="24">
        <f>SUM(E8:E8)</f>
        <v>1530</v>
      </c>
      <c r="F9" s="11"/>
    </row>
    <row r="10" spans="1:6" x14ac:dyDescent="0.25">
      <c r="B10" s="4" t="s">
        <v>22</v>
      </c>
      <c r="C10" s="66"/>
      <c r="F10" s="11"/>
    </row>
    <row r="11" spans="1:6" x14ac:dyDescent="0.25">
      <c r="B11" s="34" t="s">
        <v>78</v>
      </c>
      <c r="C11" s="69"/>
      <c r="D11" s="42"/>
      <c r="E11" s="47">
        <v>175.76</v>
      </c>
      <c r="F11" s="11"/>
    </row>
    <row r="12" spans="1:6" x14ac:dyDescent="0.25">
      <c r="B12" s="34" t="s">
        <v>95</v>
      </c>
      <c r="C12" s="69"/>
      <c r="D12" s="42"/>
      <c r="E12" s="47">
        <v>200</v>
      </c>
      <c r="F12" s="11"/>
    </row>
    <row r="13" spans="1:6" x14ac:dyDescent="0.25">
      <c r="B13" s="34" t="s">
        <v>100</v>
      </c>
      <c r="C13" s="69"/>
      <c r="D13" s="42"/>
      <c r="E13" s="47">
        <v>200</v>
      </c>
      <c r="F13" s="11"/>
    </row>
    <row r="14" spans="1:6" x14ac:dyDescent="0.25">
      <c r="B14" s="34" t="s">
        <v>49</v>
      </c>
      <c r="C14" s="69"/>
      <c r="D14" s="42"/>
      <c r="E14" s="54">
        <v>400</v>
      </c>
      <c r="F14" s="11"/>
    </row>
    <row r="15" spans="1:6" x14ac:dyDescent="0.25">
      <c r="B15" s="34" t="s">
        <v>96</v>
      </c>
      <c r="C15" s="69"/>
      <c r="D15" s="42"/>
      <c r="E15" s="54">
        <v>150</v>
      </c>
      <c r="F15" s="11"/>
    </row>
    <row r="16" spans="1:6" x14ac:dyDescent="0.25">
      <c r="B16" s="34" t="s">
        <v>97</v>
      </c>
      <c r="C16" s="69"/>
      <c r="D16" s="42"/>
      <c r="E16" s="54">
        <v>100</v>
      </c>
      <c r="F16" s="11"/>
    </row>
    <row r="17" spans="1:6" x14ac:dyDescent="0.25">
      <c r="B17" s="34" t="s">
        <v>98</v>
      </c>
      <c r="C17" s="69"/>
      <c r="D17" s="42"/>
      <c r="E17" s="54">
        <v>40</v>
      </c>
      <c r="F17" s="11"/>
    </row>
    <row r="18" spans="1:6" x14ac:dyDescent="0.25">
      <c r="B18" s="34" t="s">
        <v>99</v>
      </c>
      <c r="C18" s="69"/>
      <c r="D18" s="42"/>
      <c r="E18" s="54">
        <v>38.700000000000003</v>
      </c>
      <c r="F18" s="11"/>
    </row>
    <row r="19" spans="1:6" x14ac:dyDescent="0.25">
      <c r="B19" s="34"/>
      <c r="C19" s="66" t="s">
        <v>20</v>
      </c>
      <c r="D19" s="42"/>
      <c r="E19" s="24">
        <f>SUM(E11:E18)</f>
        <v>1304.46</v>
      </c>
      <c r="F19" s="11"/>
    </row>
    <row r="20" spans="1:6" s="4" customFormat="1" x14ac:dyDescent="0.25">
      <c r="A20" s="43"/>
      <c r="B20" s="6"/>
      <c r="C20" s="66"/>
      <c r="D20" s="29"/>
      <c r="E20" s="44"/>
      <c r="F20" s="45"/>
    </row>
    <row r="21" spans="1:6" s="4" customFormat="1" x14ac:dyDescent="0.25">
      <c r="A21" s="43"/>
      <c r="B21" s="6" t="s">
        <v>79</v>
      </c>
      <c r="C21" s="70"/>
      <c r="D21" s="29"/>
      <c r="E21" s="61">
        <f>E9-E19</f>
        <v>225.53999999999996</v>
      </c>
    </row>
    <row r="23" spans="1:6" x14ac:dyDescent="0.25">
      <c r="B23" s="45"/>
      <c r="C23" s="69"/>
      <c r="D23" s="42"/>
      <c r="F23" s="11"/>
    </row>
    <row r="24" spans="1:6" x14ac:dyDescent="0.25">
      <c r="B24" s="34"/>
      <c r="C24" s="69"/>
      <c r="D24" s="42"/>
      <c r="F24" s="11"/>
    </row>
    <row r="25" spans="1:6" x14ac:dyDescent="0.25">
      <c r="B25" s="4"/>
      <c r="C25" s="70"/>
      <c r="D25" s="48"/>
    </row>
    <row r="26" spans="1:6" s="6" customFormat="1" x14ac:dyDescent="0.25">
      <c r="A26" s="50" t="s">
        <v>102</v>
      </c>
      <c r="B26" s="4" t="s">
        <v>52</v>
      </c>
      <c r="C26" s="68"/>
      <c r="D26" s="48"/>
      <c r="E26" s="24"/>
    </row>
    <row r="27" spans="1:6" s="6" customFormat="1" x14ac:dyDescent="0.25">
      <c r="A27" s="43"/>
      <c r="B27" s="4" t="s">
        <v>44</v>
      </c>
      <c r="C27" s="71"/>
      <c r="D27" s="41"/>
      <c r="E27" s="24"/>
    </row>
    <row r="28" spans="1:6" s="6" customFormat="1" x14ac:dyDescent="0.25">
      <c r="A28" s="43"/>
      <c r="B28" s="34" t="s">
        <v>45</v>
      </c>
      <c r="C28" s="71"/>
      <c r="D28" s="41"/>
      <c r="E28" s="47">
        <v>800</v>
      </c>
    </row>
    <row r="29" spans="1:6" s="6" customFormat="1" x14ac:dyDescent="0.25">
      <c r="A29" s="43"/>
      <c r="B29" s="34"/>
      <c r="C29" s="71"/>
      <c r="D29" s="41"/>
      <c r="E29" s="47"/>
    </row>
    <row r="30" spans="1:6" s="6" customFormat="1" x14ac:dyDescent="0.25">
      <c r="A30" s="43"/>
      <c r="B30" s="34"/>
      <c r="C30" s="71" t="s">
        <v>20</v>
      </c>
      <c r="D30" s="42"/>
      <c r="E30" s="24">
        <f>SUM(E28:E29)</f>
        <v>800</v>
      </c>
    </row>
    <row r="31" spans="1:6" x14ac:dyDescent="0.25">
      <c r="A31" s="50"/>
      <c r="B31" s="4" t="s">
        <v>22</v>
      </c>
      <c r="C31" s="73"/>
    </row>
    <row r="32" spans="1:6" x14ac:dyDescent="0.25">
      <c r="B32" s="34" t="s">
        <v>24</v>
      </c>
      <c r="C32" s="72"/>
      <c r="D32" s="42"/>
      <c r="E32" s="47">
        <v>160</v>
      </c>
      <c r="F32" s="13"/>
    </row>
    <row r="33" spans="1:6" x14ac:dyDescent="0.25">
      <c r="B33" s="34" t="s">
        <v>40</v>
      </c>
      <c r="C33" s="72"/>
      <c r="D33" s="42"/>
      <c r="E33" s="47">
        <v>175</v>
      </c>
      <c r="F33" s="13"/>
    </row>
    <row r="34" spans="1:6" x14ac:dyDescent="0.25">
      <c r="B34" s="34" t="s">
        <v>80</v>
      </c>
      <c r="C34" s="72"/>
      <c r="D34" s="42"/>
      <c r="E34" s="47">
        <v>123.5</v>
      </c>
      <c r="F34" s="13"/>
    </row>
    <row r="35" spans="1:6" x14ac:dyDescent="0.25">
      <c r="B35" s="34" t="s">
        <v>23</v>
      </c>
      <c r="C35" s="72"/>
      <c r="D35" s="42"/>
      <c r="E35" s="47">
        <v>112</v>
      </c>
      <c r="F35" s="13"/>
    </row>
    <row r="36" spans="1:6" x14ac:dyDescent="0.25">
      <c r="B36" s="34" t="s">
        <v>64</v>
      </c>
      <c r="C36" s="72"/>
      <c r="D36" s="51"/>
      <c r="E36" s="47">
        <v>72</v>
      </c>
      <c r="F36" s="13"/>
    </row>
    <row r="37" spans="1:6" x14ac:dyDescent="0.25">
      <c r="B37" s="34"/>
      <c r="C37" s="72"/>
      <c r="D37" s="51"/>
      <c r="E37" s="47"/>
      <c r="F37" s="13"/>
    </row>
    <row r="38" spans="1:6" x14ac:dyDescent="0.25">
      <c r="B38" s="4"/>
      <c r="C38" s="66" t="s">
        <v>20</v>
      </c>
      <c r="D38" s="51"/>
      <c r="E38" s="52">
        <f>SUM(E32:E37)</f>
        <v>642.5</v>
      </c>
      <c r="F38" s="37"/>
    </row>
    <row r="39" spans="1:6" x14ac:dyDescent="0.25">
      <c r="B39" s="4"/>
      <c r="C39" s="69"/>
      <c r="D39" s="51"/>
      <c r="F39" s="37"/>
    </row>
    <row r="40" spans="1:6" x14ac:dyDescent="0.25">
      <c r="B40" s="4" t="s">
        <v>79</v>
      </c>
      <c r="C40" s="66"/>
      <c r="D40" s="51"/>
      <c r="E40" s="60">
        <f>E30-E38</f>
        <v>157.5</v>
      </c>
      <c r="F40" s="37"/>
    </row>
    <row r="41" spans="1:6" x14ac:dyDescent="0.25">
      <c r="B41" s="4"/>
      <c r="C41" s="66"/>
      <c r="D41" s="51"/>
      <c r="E41" s="60"/>
      <c r="F41" s="37"/>
    </row>
    <row r="42" spans="1:6" x14ac:dyDescent="0.25">
      <c r="A42" s="43">
        <v>3</v>
      </c>
      <c r="B42" s="4" t="s">
        <v>39</v>
      </c>
      <c r="C42" s="66"/>
      <c r="D42" s="51"/>
      <c r="E42" s="60"/>
      <c r="F42" s="37"/>
    </row>
    <row r="43" spans="1:6" x14ac:dyDescent="0.25">
      <c r="B43" s="4"/>
      <c r="C43" s="66"/>
      <c r="D43" s="51"/>
      <c r="E43" s="60"/>
      <c r="F43" s="37"/>
    </row>
    <row r="44" spans="1:6" x14ac:dyDescent="0.25">
      <c r="B44" s="4" t="s">
        <v>21</v>
      </c>
      <c r="C44" s="66" t="s">
        <v>20</v>
      </c>
      <c r="D44" s="51"/>
      <c r="E44" s="60">
        <v>1518.75</v>
      </c>
      <c r="F44" s="37"/>
    </row>
    <row r="45" spans="1:6" x14ac:dyDescent="0.25">
      <c r="B45" s="4"/>
      <c r="C45" s="66"/>
      <c r="D45" s="51"/>
      <c r="E45" s="60"/>
      <c r="F45" s="37"/>
    </row>
    <row r="46" spans="1:6" x14ac:dyDescent="0.25">
      <c r="B46" s="4" t="s">
        <v>22</v>
      </c>
      <c r="C46" s="66"/>
      <c r="D46" s="51"/>
      <c r="E46" s="60"/>
      <c r="F46" s="37"/>
    </row>
    <row r="47" spans="1:6" x14ac:dyDescent="0.25">
      <c r="B47" s="34" t="s">
        <v>24</v>
      </c>
      <c r="C47" s="66"/>
      <c r="D47" s="51"/>
      <c r="E47" s="64">
        <v>320.66000000000003</v>
      </c>
      <c r="F47" s="37"/>
    </row>
    <row r="48" spans="1:6" x14ac:dyDescent="0.25">
      <c r="B48" s="34" t="s">
        <v>110</v>
      </c>
      <c r="C48" s="66"/>
      <c r="D48" s="51"/>
      <c r="E48" s="64">
        <v>240</v>
      </c>
      <c r="F48" s="37"/>
    </row>
    <row r="49" spans="1:6" x14ac:dyDescent="0.25">
      <c r="B49" s="34" t="s">
        <v>43</v>
      </c>
      <c r="C49" s="66"/>
      <c r="D49" s="51"/>
      <c r="E49" s="64">
        <v>16.850000000000001</v>
      </c>
      <c r="F49" s="37"/>
    </row>
    <row r="50" spans="1:6" x14ac:dyDescent="0.25">
      <c r="B50" s="34" t="s">
        <v>23</v>
      </c>
      <c r="C50" s="66"/>
      <c r="D50" s="51"/>
      <c r="E50" s="64">
        <v>360.14</v>
      </c>
      <c r="F50" s="37"/>
    </row>
    <row r="51" spans="1:6" x14ac:dyDescent="0.25">
      <c r="B51" s="34" t="s">
        <v>54</v>
      </c>
      <c r="C51" s="66"/>
      <c r="D51" s="51"/>
      <c r="E51" s="64">
        <v>287.54000000000002</v>
      </c>
      <c r="F51" s="37"/>
    </row>
    <row r="52" spans="1:6" x14ac:dyDescent="0.25">
      <c r="B52" s="34" t="s">
        <v>55</v>
      </c>
      <c r="C52" s="66"/>
      <c r="D52" s="51"/>
      <c r="E52" s="64">
        <v>10</v>
      </c>
      <c r="F52" s="37"/>
    </row>
    <row r="53" spans="1:6" x14ac:dyDescent="0.25">
      <c r="B53" s="34"/>
      <c r="C53" s="66" t="s">
        <v>20</v>
      </c>
      <c r="D53" s="51"/>
      <c r="E53" s="60">
        <f>SUM(E47:E52)</f>
        <v>1235.19</v>
      </c>
      <c r="F53" s="37"/>
    </row>
    <row r="54" spans="1:6" x14ac:dyDescent="0.25">
      <c r="B54" s="4"/>
      <c r="C54" s="66"/>
      <c r="D54" s="51"/>
      <c r="E54" s="60"/>
      <c r="F54" s="37"/>
    </row>
    <row r="55" spans="1:6" x14ac:dyDescent="0.25">
      <c r="B55" s="4" t="s">
        <v>79</v>
      </c>
      <c r="C55" s="66"/>
      <c r="D55" s="51"/>
      <c r="E55" s="60">
        <f>-E53+E44</f>
        <v>283.55999999999995</v>
      </c>
      <c r="F55" s="37"/>
    </row>
    <row r="56" spans="1:6" x14ac:dyDescent="0.25">
      <c r="B56" s="4"/>
      <c r="C56" s="66"/>
      <c r="D56" s="51"/>
      <c r="E56" s="60"/>
      <c r="F56" s="37"/>
    </row>
    <row r="57" spans="1:6" x14ac:dyDescent="0.25">
      <c r="A57" s="43">
        <v>4</v>
      </c>
      <c r="B57" s="4" t="s">
        <v>56</v>
      </c>
      <c r="C57" s="66"/>
      <c r="D57" s="51"/>
      <c r="E57" s="60"/>
      <c r="F57" s="37"/>
    </row>
    <row r="58" spans="1:6" x14ac:dyDescent="0.25">
      <c r="B58" s="4"/>
      <c r="C58" s="66"/>
      <c r="D58" s="51"/>
      <c r="F58" s="37"/>
    </row>
    <row r="59" spans="1:6" x14ac:dyDescent="0.25">
      <c r="B59" s="4" t="s">
        <v>21</v>
      </c>
      <c r="C59" s="66" t="s">
        <v>20</v>
      </c>
      <c r="D59" s="51"/>
      <c r="E59" s="60">
        <v>1713</v>
      </c>
      <c r="F59" s="37"/>
    </row>
    <row r="60" spans="1:6" x14ac:dyDescent="0.25">
      <c r="B60" s="4"/>
      <c r="C60" s="66"/>
      <c r="D60" s="51"/>
      <c r="E60" s="60"/>
      <c r="F60" s="37"/>
    </row>
    <row r="61" spans="1:6" x14ac:dyDescent="0.25">
      <c r="B61" s="4" t="s">
        <v>11</v>
      </c>
      <c r="C61" s="66"/>
      <c r="D61" s="51"/>
      <c r="E61" s="60"/>
      <c r="F61" s="37"/>
    </row>
    <row r="62" spans="1:6" x14ac:dyDescent="0.25">
      <c r="B62" s="34" t="s">
        <v>24</v>
      </c>
      <c r="C62" s="66"/>
      <c r="D62" s="51"/>
      <c r="E62" s="64">
        <v>336.24</v>
      </c>
      <c r="F62" s="37"/>
    </row>
    <row r="63" spans="1:6" x14ac:dyDescent="0.25">
      <c r="B63" s="34" t="s">
        <v>40</v>
      </c>
      <c r="C63" s="66"/>
      <c r="D63" s="51"/>
      <c r="E63" s="64">
        <v>240</v>
      </c>
      <c r="F63" s="37"/>
    </row>
    <row r="64" spans="1:6" x14ac:dyDescent="0.25">
      <c r="B64" s="34" t="s">
        <v>43</v>
      </c>
      <c r="C64" s="66"/>
      <c r="D64" s="51"/>
      <c r="E64" s="64">
        <v>41</v>
      </c>
      <c r="F64" s="37"/>
    </row>
    <row r="65" spans="1:9" x14ac:dyDescent="0.25">
      <c r="B65" s="34" t="s">
        <v>23</v>
      </c>
      <c r="C65" s="69"/>
      <c r="D65" s="51"/>
      <c r="E65" s="64">
        <v>500</v>
      </c>
      <c r="F65" s="37"/>
    </row>
    <row r="66" spans="1:9" x14ac:dyDescent="0.25">
      <c r="B66" s="34" t="s">
        <v>31</v>
      </c>
      <c r="C66" s="69"/>
      <c r="D66" s="51"/>
      <c r="E66" s="64">
        <v>323.76</v>
      </c>
      <c r="F66" s="37"/>
    </row>
    <row r="67" spans="1:9" x14ac:dyDescent="0.25">
      <c r="B67" s="34" t="s">
        <v>55</v>
      </c>
      <c r="C67" s="69"/>
      <c r="D67" s="51"/>
      <c r="E67" s="64">
        <v>159.99</v>
      </c>
      <c r="F67" s="37"/>
    </row>
    <row r="68" spans="1:9" x14ac:dyDescent="0.25">
      <c r="B68" s="4"/>
      <c r="C68" s="66" t="s">
        <v>20</v>
      </c>
      <c r="D68" s="51"/>
      <c r="E68" s="60">
        <f>SUM(E62:E67)</f>
        <v>1600.99</v>
      </c>
      <c r="F68" s="37"/>
    </row>
    <row r="69" spans="1:9" x14ac:dyDescent="0.25">
      <c r="B69" s="4"/>
      <c r="C69" s="66"/>
      <c r="D69" s="51"/>
      <c r="E69" s="60"/>
      <c r="F69" s="37"/>
    </row>
    <row r="70" spans="1:9" x14ac:dyDescent="0.25">
      <c r="B70" s="4" t="s">
        <v>79</v>
      </c>
      <c r="C70" s="66"/>
      <c r="D70" s="51"/>
      <c r="E70" s="60">
        <f>-SUM(E68-E59)</f>
        <v>112.00999999999999</v>
      </c>
      <c r="F70" s="37"/>
    </row>
    <row r="71" spans="1:9" x14ac:dyDescent="0.25">
      <c r="C71" s="66"/>
      <c r="D71" s="49"/>
    </row>
    <row r="72" spans="1:9" x14ac:dyDescent="0.25">
      <c r="B72" s="4"/>
      <c r="C72" s="66"/>
    </row>
    <row r="73" spans="1:9" x14ac:dyDescent="0.25">
      <c r="A73" s="43">
        <v>5</v>
      </c>
      <c r="B73" s="4" t="s">
        <v>8</v>
      </c>
      <c r="C73" s="74"/>
    </row>
    <row r="74" spans="1:9" x14ac:dyDescent="0.25">
      <c r="C74" s="74"/>
      <c r="D74" s="48"/>
    </row>
    <row r="75" spans="1:9" x14ac:dyDescent="0.25">
      <c r="B75" s="4" t="s">
        <v>21</v>
      </c>
      <c r="C75" s="70" t="s">
        <v>20</v>
      </c>
      <c r="E75" s="24">
        <v>1597</v>
      </c>
    </row>
    <row r="76" spans="1:9" x14ac:dyDescent="0.25">
      <c r="B76" s="4"/>
      <c r="C76" s="66"/>
      <c r="D76" s="48"/>
      <c r="E76" s="61"/>
    </row>
    <row r="77" spans="1:9" x14ac:dyDescent="0.25">
      <c r="B77" s="6" t="s">
        <v>22</v>
      </c>
      <c r="C77" s="70"/>
      <c r="D77" s="48"/>
      <c r="E77" s="61"/>
    </row>
    <row r="78" spans="1:9" x14ac:dyDescent="0.25">
      <c r="B78" s="34" t="s">
        <v>24</v>
      </c>
      <c r="C78" s="74"/>
      <c r="D78" s="53"/>
      <c r="E78" s="54">
        <v>200</v>
      </c>
      <c r="I78" s="4"/>
    </row>
    <row r="79" spans="1:9" x14ac:dyDescent="0.25">
      <c r="B79" s="34" t="s">
        <v>81</v>
      </c>
      <c r="C79" s="74"/>
      <c r="D79" s="53"/>
      <c r="E79" s="54">
        <v>389</v>
      </c>
      <c r="I79" s="4"/>
    </row>
    <row r="80" spans="1:9" x14ac:dyDescent="0.25">
      <c r="B80" s="34" t="s">
        <v>23</v>
      </c>
      <c r="C80" s="74"/>
      <c r="D80" s="53"/>
      <c r="E80" s="54">
        <v>380</v>
      </c>
      <c r="I80" s="4"/>
    </row>
    <row r="81" spans="1:9" x14ac:dyDescent="0.25">
      <c r="B81" s="34" t="s">
        <v>82</v>
      </c>
      <c r="C81" s="74"/>
      <c r="D81" s="53"/>
      <c r="E81" s="54">
        <v>108</v>
      </c>
      <c r="I81" s="4"/>
    </row>
    <row r="82" spans="1:9" x14ac:dyDescent="0.25">
      <c r="B82" s="34" t="s">
        <v>31</v>
      </c>
      <c r="C82" s="74"/>
      <c r="D82" s="53"/>
      <c r="E82" s="54">
        <v>132</v>
      </c>
    </row>
    <row r="83" spans="1:9" x14ac:dyDescent="0.25">
      <c r="B83" s="4"/>
      <c r="C83" s="66" t="s">
        <v>20</v>
      </c>
      <c r="D83" s="53"/>
      <c r="E83" s="61">
        <f>SUM(E78:E82)</f>
        <v>1209</v>
      </c>
    </row>
    <row r="84" spans="1:9" x14ac:dyDescent="0.25">
      <c r="B84" s="4"/>
      <c r="C84" s="74"/>
      <c r="D84" s="53"/>
      <c r="E84" s="61"/>
    </row>
    <row r="85" spans="1:9" ht="15" customHeight="1" x14ac:dyDescent="0.25">
      <c r="B85" s="4" t="s">
        <v>79</v>
      </c>
      <c r="C85" s="66"/>
      <c r="D85" s="53"/>
      <c r="E85" s="60">
        <f>SUM(E75-E83)</f>
        <v>388</v>
      </c>
      <c r="I85" s="4"/>
    </row>
    <row r="86" spans="1:9" ht="15" customHeight="1" x14ac:dyDescent="0.25">
      <c r="B86" s="4"/>
      <c r="C86" s="66"/>
      <c r="D86" s="53"/>
      <c r="E86" s="60"/>
      <c r="I86" s="4"/>
    </row>
    <row r="87" spans="1:9" ht="15" customHeight="1" x14ac:dyDescent="0.25">
      <c r="B87" s="4"/>
      <c r="C87" s="66"/>
      <c r="D87" s="53"/>
      <c r="E87" s="60"/>
      <c r="I87" s="4"/>
    </row>
    <row r="88" spans="1:9" ht="15" customHeight="1" x14ac:dyDescent="0.25">
      <c r="A88" s="43">
        <v>6</v>
      </c>
      <c r="B88" s="4" t="s">
        <v>65</v>
      </c>
      <c r="C88" s="66"/>
      <c r="D88" s="53"/>
      <c r="E88" s="60"/>
      <c r="I88" s="4"/>
    </row>
    <row r="89" spans="1:9" ht="15" customHeight="1" x14ac:dyDescent="0.25">
      <c r="B89" s="4"/>
      <c r="C89" s="66"/>
      <c r="D89" s="53"/>
      <c r="E89" s="60"/>
      <c r="I89" s="4"/>
    </row>
    <row r="90" spans="1:9" ht="15" customHeight="1" x14ac:dyDescent="0.25">
      <c r="B90" s="4" t="s">
        <v>21</v>
      </c>
      <c r="C90" s="66" t="s">
        <v>20</v>
      </c>
      <c r="D90" s="53"/>
      <c r="E90" s="60">
        <v>615</v>
      </c>
      <c r="I90" s="4"/>
    </row>
    <row r="91" spans="1:9" ht="15" customHeight="1" x14ac:dyDescent="0.25">
      <c r="B91" s="4"/>
      <c r="C91" s="66"/>
      <c r="D91" s="53"/>
      <c r="E91" s="60"/>
      <c r="I91" s="4"/>
    </row>
    <row r="92" spans="1:9" ht="15" customHeight="1" x14ac:dyDescent="0.25">
      <c r="B92" s="4" t="s">
        <v>22</v>
      </c>
      <c r="C92" s="66"/>
      <c r="D92" s="53"/>
      <c r="E92" s="60"/>
      <c r="I92" s="4"/>
    </row>
    <row r="93" spans="1:9" ht="15" customHeight="1" x14ac:dyDescent="0.25">
      <c r="B93" s="34" t="s">
        <v>24</v>
      </c>
      <c r="C93" s="69"/>
      <c r="D93" s="53"/>
      <c r="E93" s="64">
        <v>140</v>
      </c>
      <c r="I93" s="4"/>
    </row>
    <row r="94" spans="1:9" ht="15" customHeight="1" x14ac:dyDescent="0.25">
      <c r="B94" s="34" t="s">
        <v>40</v>
      </c>
      <c r="C94" s="69"/>
      <c r="D94" s="53"/>
      <c r="E94" s="64">
        <v>100</v>
      </c>
      <c r="I94" s="4"/>
    </row>
    <row r="95" spans="1:9" ht="15" customHeight="1" x14ac:dyDescent="0.25">
      <c r="B95" s="34" t="s">
        <v>43</v>
      </c>
      <c r="C95" s="69"/>
      <c r="D95" s="53"/>
      <c r="E95" s="64">
        <v>40</v>
      </c>
      <c r="I95" s="4"/>
    </row>
    <row r="96" spans="1:9" ht="15" customHeight="1" x14ac:dyDescent="0.25">
      <c r="B96" s="34" t="s">
        <v>23</v>
      </c>
      <c r="C96" s="69"/>
      <c r="D96" s="53"/>
      <c r="E96" s="64">
        <v>230</v>
      </c>
      <c r="I96" s="4"/>
    </row>
    <row r="97" spans="1:9" ht="15" customHeight="1" x14ac:dyDescent="0.25">
      <c r="B97" s="34" t="s">
        <v>31</v>
      </c>
      <c r="C97" s="69"/>
      <c r="D97" s="53"/>
      <c r="E97" s="64">
        <v>36</v>
      </c>
      <c r="I97" s="4"/>
    </row>
    <row r="98" spans="1:9" ht="15" customHeight="1" x14ac:dyDescent="0.25">
      <c r="B98" s="4"/>
      <c r="C98" s="66" t="s">
        <v>20</v>
      </c>
      <c r="D98" s="53"/>
      <c r="E98" s="60">
        <f>SUM(E93:E97)</f>
        <v>546</v>
      </c>
      <c r="I98" s="4"/>
    </row>
    <row r="99" spans="1:9" ht="15" customHeight="1" x14ac:dyDescent="0.25">
      <c r="B99" s="4"/>
      <c r="C99" s="66"/>
      <c r="D99" s="53"/>
      <c r="E99" s="60"/>
      <c r="I99" s="4"/>
    </row>
    <row r="100" spans="1:9" ht="15" customHeight="1" x14ac:dyDescent="0.25">
      <c r="B100" s="4" t="s">
        <v>79</v>
      </c>
      <c r="C100" s="66"/>
      <c r="D100" s="53"/>
      <c r="E100" s="60">
        <f>-SUM(E98-E90)</f>
        <v>69</v>
      </c>
      <c r="I100" s="4"/>
    </row>
    <row r="101" spans="1:9" ht="15" customHeight="1" x14ac:dyDescent="0.25">
      <c r="B101" s="4"/>
      <c r="C101" s="66"/>
      <c r="D101" s="53"/>
      <c r="E101" s="60"/>
      <c r="I101" s="4"/>
    </row>
    <row r="102" spans="1:9" x14ac:dyDescent="0.25">
      <c r="C102" s="66"/>
      <c r="D102" s="42"/>
      <c r="G102" s="42"/>
    </row>
    <row r="103" spans="1:9" x14ac:dyDescent="0.25">
      <c r="A103" s="43">
        <v>7</v>
      </c>
      <c r="B103" s="6" t="s">
        <v>58</v>
      </c>
      <c r="C103" s="66"/>
      <c r="D103" s="42"/>
      <c r="G103" s="42"/>
    </row>
    <row r="104" spans="1:9" x14ac:dyDescent="0.25">
      <c r="C104" s="66"/>
      <c r="D104" s="42"/>
      <c r="G104" s="42"/>
    </row>
    <row r="105" spans="1:9" x14ac:dyDescent="0.25">
      <c r="B105" s="6" t="s">
        <v>21</v>
      </c>
      <c r="C105" s="66"/>
      <c r="D105" s="42"/>
      <c r="G105" s="42"/>
    </row>
    <row r="106" spans="1:9" x14ac:dyDescent="0.25">
      <c r="B106" s="13" t="s">
        <v>59</v>
      </c>
      <c r="C106" s="66"/>
      <c r="D106" s="42"/>
      <c r="E106" s="47">
        <v>310</v>
      </c>
      <c r="G106" s="42"/>
    </row>
    <row r="107" spans="1:9" x14ac:dyDescent="0.25">
      <c r="B107" s="13" t="s">
        <v>66</v>
      </c>
      <c r="C107" s="69"/>
      <c r="D107" s="42"/>
      <c r="E107" s="47">
        <v>176.3</v>
      </c>
      <c r="G107" s="42"/>
    </row>
    <row r="108" spans="1:9" x14ac:dyDescent="0.25">
      <c r="B108" s="13"/>
      <c r="C108" s="66" t="s">
        <v>20</v>
      </c>
      <c r="D108" s="41"/>
      <c r="E108" s="24">
        <f>SUM(E106+E107)</f>
        <v>486.3</v>
      </c>
      <c r="G108" s="42"/>
    </row>
    <row r="109" spans="1:9" x14ac:dyDescent="0.25">
      <c r="B109" s="13"/>
      <c r="C109" s="66"/>
      <c r="D109" s="41"/>
      <c r="G109" s="42"/>
    </row>
    <row r="110" spans="1:9" x14ac:dyDescent="0.25">
      <c r="B110" s="6" t="s">
        <v>22</v>
      </c>
      <c r="C110" s="66"/>
      <c r="D110" s="41"/>
      <c r="G110" s="42"/>
    </row>
    <row r="111" spans="1:9" x14ac:dyDescent="0.25">
      <c r="B111" s="13" t="s">
        <v>24</v>
      </c>
      <c r="C111" s="66"/>
      <c r="D111" s="41"/>
      <c r="E111" s="47">
        <v>65</v>
      </c>
      <c r="G111" s="42"/>
    </row>
    <row r="112" spans="1:9" x14ac:dyDescent="0.25">
      <c r="B112" s="13" t="s">
        <v>73</v>
      </c>
      <c r="C112" s="66"/>
      <c r="D112" s="41"/>
      <c r="E112" s="47">
        <v>152.5</v>
      </c>
      <c r="G112" s="42"/>
    </row>
    <row r="113" spans="1:10" x14ac:dyDescent="0.25">
      <c r="B113" s="13" t="s">
        <v>23</v>
      </c>
      <c r="C113" s="66"/>
      <c r="D113" s="41"/>
      <c r="E113" s="47">
        <v>160</v>
      </c>
      <c r="G113" s="42"/>
    </row>
    <row r="114" spans="1:10" x14ac:dyDescent="0.25">
      <c r="B114" s="13" t="s">
        <v>43</v>
      </c>
      <c r="C114" s="66"/>
      <c r="D114" s="41"/>
      <c r="E114" s="47">
        <v>85</v>
      </c>
      <c r="G114" s="42"/>
    </row>
    <row r="115" spans="1:10" x14ac:dyDescent="0.25">
      <c r="B115" s="13" t="s">
        <v>55</v>
      </c>
      <c r="C115" s="66"/>
      <c r="D115" s="41"/>
      <c r="E115" s="47">
        <v>23.8</v>
      </c>
      <c r="G115" s="42"/>
    </row>
    <row r="116" spans="1:10" x14ac:dyDescent="0.25">
      <c r="B116" s="13"/>
      <c r="C116" s="66" t="s">
        <v>20</v>
      </c>
      <c r="D116" s="41"/>
      <c r="E116" s="24">
        <f>SUM(E111:E115)</f>
        <v>486.3</v>
      </c>
      <c r="G116" s="42"/>
    </row>
    <row r="117" spans="1:10" x14ac:dyDescent="0.25">
      <c r="C117" s="66"/>
      <c r="D117" s="42"/>
      <c r="G117" s="42"/>
    </row>
    <row r="118" spans="1:10" x14ac:dyDescent="0.25">
      <c r="B118" s="6" t="s">
        <v>79</v>
      </c>
      <c r="C118" s="66"/>
      <c r="D118" s="42"/>
      <c r="E118" s="24">
        <f>E108-E116</f>
        <v>0</v>
      </c>
      <c r="G118" s="42"/>
    </row>
    <row r="119" spans="1:10" x14ac:dyDescent="0.25">
      <c r="C119" s="66"/>
      <c r="D119" s="42"/>
      <c r="G119" s="42"/>
    </row>
    <row r="120" spans="1:10" x14ac:dyDescent="0.25">
      <c r="A120" s="43">
        <v>8</v>
      </c>
      <c r="B120" s="4" t="s">
        <v>60</v>
      </c>
      <c r="C120" s="66"/>
      <c r="F120" s="4"/>
      <c r="G120" s="42"/>
      <c r="H120" s="4"/>
      <c r="J120" s="4"/>
    </row>
    <row r="121" spans="1:10" s="4" customFormat="1" x14ac:dyDescent="0.25">
      <c r="A121" s="43"/>
      <c r="B121" s="13"/>
      <c r="C121" s="75"/>
      <c r="D121" s="36"/>
      <c r="E121" s="38"/>
      <c r="F121" s="13"/>
      <c r="G121" s="42"/>
      <c r="H121"/>
      <c r="I121"/>
      <c r="J121"/>
    </row>
    <row r="122" spans="1:10" x14ac:dyDescent="0.25">
      <c r="B122" s="13" t="s">
        <v>51</v>
      </c>
      <c r="C122" s="75"/>
      <c r="D122" s="13"/>
      <c r="E122" s="47">
        <v>802</v>
      </c>
      <c r="F122" s="13"/>
      <c r="G122" s="42"/>
    </row>
    <row r="123" spans="1:10" x14ac:dyDescent="0.25">
      <c r="B123" s="13" t="s">
        <v>46</v>
      </c>
      <c r="C123" s="75"/>
      <c r="D123" s="13"/>
      <c r="E123" s="47">
        <v>107</v>
      </c>
      <c r="F123" s="13"/>
      <c r="G123" s="42"/>
    </row>
    <row r="124" spans="1:10" x14ac:dyDescent="0.25">
      <c r="B124" s="13" t="s">
        <v>47</v>
      </c>
      <c r="C124" s="75"/>
      <c r="D124" s="13"/>
      <c r="E124" s="47">
        <v>224</v>
      </c>
      <c r="F124" s="13"/>
      <c r="G124" s="42"/>
    </row>
    <row r="125" spans="1:10" x14ac:dyDescent="0.25">
      <c r="B125" s="13" t="s">
        <v>48</v>
      </c>
      <c r="C125" s="75"/>
      <c r="D125" s="13"/>
      <c r="E125" s="47">
        <v>239</v>
      </c>
      <c r="F125" s="13"/>
      <c r="G125" s="42"/>
    </row>
    <row r="126" spans="1:10" x14ac:dyDescent="0.25">
      <c r="B126" s="13"/>
      <c r="C126" s="75"/>
      <c r="D126" s="13"/>
      <c r="E126" s="47"/>
      <c r="F126" s="13"/>
      <c r="G126" s="42"/>
    </row>
    <row r="127" spans="1:10" x14ac:dyDescent="0.25">
      <c r="B127" s="13"/>
      <c r="C127" s="75"/>
      <c r="D127" s="13"/>
      <c r="E127" s="47"/>
      <c r="F127" s="13"/>
      <c r="G127" s="42"/>
    </row>
    <row r="128" spans="1:10" ht="13.5" customHeight="1" x14ac:dyDescent="0.25">
      <c r="B128" s="13"/>
      <c r="C128" s="75"/>
      <c r="D128" s="13"/>
      <c r="E128" s="47"/>
      <c r="F128" s="54"/>
      <c r="G128" s="42"/>
      <c r="I128" s="11"/>
    </row>
    <row r="129" spans="1:10" x14ac:dyDescent="0.25">
      <c r="B129" s="6" t="s">
        <v>25</v>
      </c>
      <c r="C129" s="66"/>
      <c r="D129"/>
      <c r="E129" s="60">
        <f>SUM(E121:E128)</f>
        <v>1372</v>
      </c>
      <c r="G129" s="13"/>
    </row>
    <row r="130" spans="1:10" x14ac:dyDescent="0.25">
      <c r="C130" s="66"/>
      <c r="D130"/>
      <c r="G130" s="13"/>
      <c r="I130" s="4"/>
    </row>
    <row r="131" spans="1:10" x14ac:dyDescent="0.25">
      <c r="C131" s="66"/>
      <c r="D131"/>
      <c r="G131" s="13"/>
      <c r="I131" s="4"/>
    </row>
    <row r="132" spans="1:10" x14ac:dyDescent="0.25">
      <c r="E132" s="56"/>
      <c r="F132" s="4"/>
      <c r="G132" s="4"/>
      <c r="H132" s="4"/>
      <c r="J132" s="4"/>
    </row>
    <row r="133" spans="1:10" x14ac:dyDescent="0.25">
      <c r="A133" s="43">
        <v>9</v>
      </c>
      <c r="B133" s="6" t="s">
        <v>26</v>
      </c>
      <c r="E133" s="56"/>
      <c r="F133" s="4"/>
      <c r="G133" s="4"/>
      <c r="H133" s="4"/>
      <c r="J133" s="4"/>
    </row>
    <row r="134" spans="1:10" x14ac:dyDescent="0.25">
      <c r="B134" s="13" t="s">
        <v>27</v>
      </c>
      <c r="C134" s="75"/>
      <c r="D134" s="42"/>
      <c r="E134" s="55">
        <v>74.7</v>
      </c>
      <c r="F134" s="4"/>
      <c r="G134" s="4"/>
      <c r="H134" s="4"/>
      <c r="J134" s="4"/>
    </row>
    <row r="135" spans="1:10" x14ac:dyDescent="0.25">
      <c r="B135" s="13" t="s">
        <v>84</v>
      </c>
      <c r="C135" s="75"/>
      <c r="D135" s="42"/>
      <c r="E135" s="55">
        <v>53.5</v>
      </c>
      <c r="F135" s="4"/>
      <c r="G135" s="4"/>
      <c r="H135" s="4"/>
      <c r="J135" s="4"/>
    </row>
    <row r="136" spans="1:10" x14ac:dyDescent="0.25">
      <c r="B136" s="13" t="s">
        <v>85</v>
      </c>
      <c r="C136" s="75"/>
      <c r="D136" s="42"/>
      <c r="E136" s="55">
        <v>18.899999999999999</v>
      </c>
      <c r="F136" s="4"/>
      <c r="G136" s="4"/>
      <c r="H136" s="4"/>
      <c r="J136" s="4"/>
    </row>
    <row r="137" spans="1:10" x14ac:dyDescent="0.25">
      <c r="B137" s="6" t="s">
        <v>25</v>
      </c>
      <c r="E137" s="41">
        <f>SUM(E134:E136)</f>
        <v>147.1</v>
      </c>
      <c r="F137" s="4"/>
      <c r="G137" s="4"/>
      <c r="J137" s="4"/>
    </row>
    <row r="138" spans="1:10" x14ac:dyDescent="0.25">
      <c r="E138" s="41"/>
      <c r="F138" s="4"/>
      <c r="G138" s="4"/>
      <c r="J138" s="4"/>
    </row>
    <row r="139" spans="1:10" s="37" customFormat="1" x14ac:dyDescent="0.25">
      <c r="A139" s="43"/>
      <c r="B139" s="6"/>
      <c r="C139" s="68"/>
      <c r="D139" s="49"/>
      <c r="E139" s="56"/>
      <c r="F139"/>
      <c r="G139"/>
      <c r="H139"/>
      <c r="I139"/>
      <c r="J139"/>
    </row>
    <row r="140" spans="1:10" x14ac:dyDescent="0.25">
      <c r="A140" s="43">
        <v>10</v>
      </c>
      <c r="B140" s="6" t="s">
        <v>35</v>
      </c>
      <c r="E140" s="58"/>
    </row>
    <row r="141" spans="1:10" x14ac:dyDescent="0.25">
      <c r="E141" s="58"/>
    </row>
    <row r="142" spans="1:10" x14ac:dyDescent="0.25">
      <c r="E142" s="63"/>
    </row>
    <row r="143" spans="1:10" x14ac:dyDescent="0.25">
      <c r="B143" s="13" t="s">
        <v>83</v>
      </c>
      <c r="C143" s="75"/>
      <c r="D143" s="42"/>
      <c r="E143" s="55">
        <v>74.7</v>
      </c>
    </row>
    <row r="144" spans="1:10" x14ac:dyDescent="0.25">
      <c r="B144" s="13" t="s">
        <v>86</v>
      </c>
      <c r="C144" s="75"/>
      <c r="D144" s="42"/>
      <c r="E144" s="55">
        <v>84</v>
      </c>
    </row>
    <row r="145" spans="1:5" x14ac:dyDescent="0.25">
      <c r="B145" s="13" t="s">
        <v>72</v>
      </c>
      <c r="C145" s="75"/>
      <c r="D145" s="42"/>
      <c r="E145" s="55">
        <v>339</v>
      </c>
    </row>
    <row r="146" spans="1:5" x14ac:dyDescent="0.25">
      <c r="B146" s="65"/>
      <c r="E146" s="56"/>
    </row>
    <row r="147" spans="1:5" x14ac:dyDescent="0.25">
      <c r="B147" s="56" t="s">
        <v>34</v>
      </c>
      <c r="E147" s="56">
        <f>SUM(E143:E145)</f>
        <v>497.7</v>
      </c>
    </row>
    <row r="148" spans="1:5" x14ac:dyDescent="0.25">
      <c r="B148" s="55"/>
      <c r="E148" s="59"/>
    </row>
    <row r="149" spans="1:5" x14ac:dyDescent="0.25">
      <c r="E149" s="56"/>
    </row>
    <row r="150" spans="1:5" x14ac:dyDescent="0.25">
      <c r="A150" s="43">
        <v>11</v>
      </c>
      <c r="B150" s="6" t="s">
        <v>36</v>
      </c>
      <c r="E150" s="56"/>
    </row>
    <row r="151" spans="1:5" x14ac:dyDescent="0.25">
      <c r="B151" s="36"/>
      <c r="C151" s="76"/>
      <c r="E151" s="57"/>
    </row>
    <row r="152" spans="1:5" x14ac:dyDescent="0.25">
      <c r="B152" s="36" t="s">
        <v>41</v>
      </c>
      <c r="C152" s="76"/>
      <c r="E152" s="57">
        <v>287.54000000000002</v>
      </c>
    </row>
    <row r="153" spans="1:5" x14ac:dyDescent="0.25">
      <c r="B153" s="36" t="s">
        <v>42</v>
      </c>
      <c r="C153" s="76"/>
      <c r="E153" s="57">
        <v>68.900000000000006</v>
      </c>
    </row>
    <row r="154" spans="1:5" x14ac:dyDescent="0.25">
      <c r="B154" s="36" t="s">
        <v>61</v>
      </c>
      <c r="C154" s="76"/>
      <c r="E154" s="57">
        <v>240</v>
      </c>
    </row>
    <row r="155" spans="1:5" x14ac:dyDescent="0.25">
      <c r="B155" s="36" t="s">
        <v>109</v>
      </c>
      <c r="C155" s="76"/>
      <c r="E155" s="57">
        <v>240</v>
      </c>
    </row>
    <row r="156" spans="1:5" x14ac:dyDescent="0.25">
      <c r="B156" s="36" t="s">
        <v>62</v>
      </c>
      <c r="C156" s="76"/>
      <c r="E156" s="57">
        <v>72</v>
      </c>
    </row>
    <row r="157" spans="1:5" x14ac:dyDescent="0.25">
      <c r="B157" s="36" t="s">
        <v>50</v>
      </c>
      <c r="C157" s="76"/>
      <c r="E157" s="57">
        <v>400</v>
      </c>
    </row>
    <row r="158" spans="1:5" x14ac:dyDescent="0.25">
      <c r="B158" s="36" t="s">
        <v>87</v>
      </c>
      <c r="C158" s="76"/>
      <c r="E158" s="57">
        <v>200</v>
      </c>
    </row>
    <row r="159" spans="1:5" x14ac:dyDescent="0.25">
      <c r="B159" s="36"/>
      <c r="C159" s="76"/>
      <c r="E159" s="57"/>
    </row>
    <row r="160" spans="1:5" x14ac:dyDescent="0.25">
      <c r="B160" s="6" t="s">
        <v>37</v>
      </c>
      <c r="E160" s="24">
        <f>SUM(E151:E159)</f>
        <v>1508.44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topLeftCell="A16" workbookViewId="0">
      <selection activeCell="F28" sqref="F28"/>
    </sheetView>
  </sheetViews>
  <sheetFormatPr defaultColWidth="10.140625" defaultRowHeight="15.75" x14ac:dyDescent="0.25"/>
  <cols>
    <col min="1" max="1" width="61.42578125" style="4" customWidth="1"/>
    <col min="2" max="2" width="8" style="23" customWidth="1"/>
    <col min="3" max="3" width="6.140625" style="23" customWidth="1"/>
    <col min="4" max="4" width="15.140625" style="23" customWidth="1"/>
    <col min="5" max="5" width="6.140625" style="23" customWidth="1"/>
    <col min="6" max="6" width="16.85546875" style="26" customWidth="1"/>
    <col min="7" max="7" width="10.42578125" customWidth="1"/>
    <col min="8" max="8" width="13.5703125" bestFit="1" customWidth="1"/>
    <col min="9" max="9" width="10" customWidth="1"/>
    <col min="10" max="10" width="16.85546875" bestFit="1" customWidth="1"/>
    <col min="11" max="11" width="12.85546875" bestFit="1" customWidth="1"/>
    <col min="12" max="12" width="13.5703125" bestFit="1" customWidth="1"/>
  </cols>
  <sheetData>
    <row r="1" spans="1:12" s="4" customFormat="1" ht="18.75" x14ac:dyDescent="0.3">
      <c r="A1" s="1" t="s">
        <v>0</v>
      </c>
      <c r="B1" s="2"/>
      <c r="C1" s="2"/>
      <c r="D1" s="2"/>
      <c r="E1" s="2"/>
      <c r="F1" s="3"/>
    </row>
    <row r="2" spans="1:12" s="4" customFormat="1" ht="18.75" x14ac:dyDescent="0.3">
      <c r="A2" s="1" t="s">
        <v>88</v>
      </c>
      <c r="B2" s="2"/>
      <c r="C2" s="2"/>
      <c r="D2" s="2"/>
      <c r="E2" s="2"/>
      <c r="F2" s="3"/>
    </row>
    <row r="3" spans="1:12" ht="18.75" x14ac:dyDescent="0.3">
      <c r="A3" s="1"/>
      <c r="B3" s="2"/>
      <c r="C3" s="2"/>
      <c r="D3" s="2"/>
      <c r="E3" s="2"/>
      <c r="F3" s="5" t="s">
        <v>1</v>
      </c>
      <c r="H3" s="6" t="s">
        <v>2</v>
      </c>
      <c r="J3" s="4" t="s">
        <v>29</v>
      </c>
    </row>
    <row r="4" spans="1:12" s="4" customFormat="1" ht="18.75" x14ac:dyDescent="0.3">
      <c r="A4" s="1" t="s">
        <v>4</v>
      </c>
      <c r="B4" s="2" t="s">
        <v>5</v>
      </c>
      <c r="C4" s="2"/>
      <c r="D4" s="2"/>
      <c r="E4" s="2"/>
      <c r="F4" s="3" t="s">
        <v>89</v>
      </c>
      <c r="H4" s="4" t="s">
        <v>67</v>
      </c>
      <c r="I4" s="1"/>
      <c r="J4" s="6" t="s">
        <v>3</v>
      </c>
      <c r="K4" s="2"/>
      <c r="L4" s="7"/>
    </row>
    <row r="5" spans="1:12" ht="18.75" x14ac:dyDescent="0.3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8.75" x14ac:dyDescent="0.3">
      <c r="A6" s="1" t="s">
        <v>6</v>
      </c>
      <c r="B6" s="2"/>
      <c r="C6" s="2"/>
      <c r="D6" s="2"/>
      <c r="E6" s="2"/>
      <c r="F6" s="12">
        <v>114</v>
      </c>
      <c r="H6" s="12">
        <v>126</v>
      </c>
      <c r="I6" s="1"/>
      <c r="J6" s="10">
        <f t="shared" ref="J6:J17" si="0">F6-H6</f>
        <v>-12</v>
      </c>
      <c r="K6" s="2"/>
    </row>
    <row r="7" spans="1:12" ht="18.75" x14ac:dyDescent="0.3">
      <c r="A7" s="1" t="s">
        <v>90</v>
      </c>
      <c r="B7" s="2"/>
      <c r="C7" s="2"/>
      <c r="D7" s="2"/>
      <c r="E7" s="2"/>
      <c r="F7" s="12">
        <v>2542.0500000000002</v>
      </c>
      <c r="H7" s="12">
        <v>0</v>
      </c>
      <c r="I7" s="1"/>
      <c r="J7" s="10">
        <f t="shared" si="0"/>
        <v>2542.0500000000002</v>
      </c>
      <c r="K7" s="2"/>
    </row>
    <row r="8" spans="1:12" ht="18.75" x14ac:dyDescent="0.3">
      <c r="A8" s="1" t="s">
        <v>101</v>
      </c>
      <c r="B8" s="2">
        <v>1</v>
      </c>
      <c r="C8" s="2"/>
      <c r="D8" s="2"/>
      <c r="E8" s="2"/>
      <c r="F8" s="12">
        <v>225.54</v>
      </c>
      <c r="G8" s="11"/>
      <c r="H8" s="12">
        <v>1012.08</v>
      </c>
      <c r="I8" s="1"/>
      <c r="J8" s="10">
        <f t="shared" si="0"/>
        <v>-786.54000000000008</v>
      </c>
      <c r="K8" s="2"/>
      <c r="L8" s="12"/>
    </row>
    <row r="9" spans="1:12" ht="18.75" x14ac:dyDescent="0.3">
      <c r="A9" s="1" t="s">
        <v>7</v>
      </c>
      <c r="B9" s="2">
        <v>2</v>
      </c>
      <c r="C9" s="2"/>
      <c r="D9" s="2"/>
      <c r="E9" s="2"/>
      <c r="F9" s="12">
        <v>157.5</v>
      </c>
      <c r="H9" s="12">
        <v>168.06</v>
      </c>
      <c r="I9" s="1"/>
      <c r="J9" s="10">
        <f t="shared" si="0"/>
        <v>-10.560000000000002</v>
      </c>
      <c r="K9" s="2"/>
      <c r="L9" s="12"/>
    </row>
    <row r="10" spans="1:12" ht="18.75" x14ac:dyDescent="0.3">
      <c r="A10" s="1" t="s">
        <v>68</v>
      </c>
      <c r="B10" s="2">
        <v>3</v>
      </c>
      <c r="C10" s="2"/>
      <c r="D10" s="2"/>
      <c r="E10" s="2"/>
      <c r="F10" s="12">
        <v>283.56</v>
      </c>
      <c r="H10" s="12">
        <v>173.55</v>
      </c>
      <c r="I10" s="1"/>
      <c r="J10" s="10">
        <f t="shared" si="0"/>
        <v>110.00999999999999</v>
      </c>
      <c r="K10" s="2"/>
    </row>
    <row r="11" spans="1:12" ht="18.75" x14ac:dyDescent="0.3">
      <c r="A11" s="1" t="s">
        <v>63</v>
      </c>
      <c r="B11" s="2">
        <v>4</v>
      </c>
      <c r="C11" s="2"/>
      <c r="D11" s="2"/>
      <c r="E11" s="2"/>
      <c r="F11" s="12">
        <v>112.01</v>
      </c>
      <c r="H11" s="12">
        <v>497.3</v>
      </c>
      <c r="I11" s="1"/>
      <c r="J11" s="10">
        <f t="shared" si="0"/>
        <v>-385.29</v>
      </c>
      <c r="K11" s="2"/>
    </row>
    <row r="12" spans="1:12" ht="18.75" x14ac:dyDescent="0.3">
      <c r="A12" s="1" t="s">
        <v>8</v>
      </c>
      <c r="B12" s="2">
        <v>5</v>
      </c>
      <c r="C12" s="2"/>
      <c r="D12" s="2"/>
      <c r="E12" s="2"/>
      <c r="F12" s="12">
        <v>388</v>
      </c>
      <c r="H12" s="12">
        <v>249.62</v>
      </c>
      <c r="I12" s="1"/>
      <c r="J12" s="10">
        <f t="shared" si="0"/>
        <v>138.38</v>
      </c>
      <c r="K12" s="2"/>
    </row>
    <row r="13" spans="1:12" ht="18.75" x14ac:dyDescent="0.3">
      <c r="A13" s="1" t="s">
        <v>57</v>
      </c>
      <c r="B13" s="2">
        <v>6</v>
      </c>
      <c r="C13" s="2"/>
      <c r="D13" s="2"/>
      <c r="E13" s="2"/>
      <c r="F13" s="12">
        <v>69</v>
      </c>
      <c r="H13" s="12">
        <v>-22.46</v>
      </c>
      <c r="I13" s="1"/>
      <c r="J13" s="10">
        <f t="shared" si="0"/>
        <v>91.460000000000008</v>
      </c>
      <c r="K13" s="2"/>
      <c r="L13" s="13"/>
    </row>
    <row r="14" spans="1:12" ht="18.75" x14ac:dyDescent="0.3">
      <c r="A14" s="1" t="s">
        <v>9</v>
      </c>
      <c r="B14" s="2">
        <v>7</v>
      </c>
      <c r="C14" s="2"/>
      <c r="D14" s="2"/>
      <c r="E14" s="2"/>
      <c r="F14" s="12">
        <v>0</v>
      </c>
      <c r="H14" s="12">
        <v>0</v>
      </c>
      <c r="I14" s="1"/>
      <c r="J14" s="10">
        <f t="shared" si="0"/>
        <v>0</v>
      </c>
      <c r="K14" s="2"/>
    </row>
    <row r="15" spans="1:12" ht="18.75" x14ac:dyDescent="0.3">
      <c r="A15" s="1" t="s">
        <v>115</v>
      </c>
      <c r="B15" s="2"/>
      <c r="C15" s="2"/>
      <c r="D15" s="2"/>
      <c r="E15" s="2"/>
      <c r="F15" s="12">
        <v>572.37</v>
      </c>
      <c r="H15" s="12">
        <v>360</v>
      </c>
      <c r="I15" s="1"/>
      <c r="J15" s="10">
        <f t="shared" si="0"/>
        <v>212.37</v>
      </c>
      <c r="K15" s="2"/>
    </row>
    <row r="16" spans="1:12" ht="18.75" x14ac:dyDescent="0.3">
      <c r="A16" s="1" t="s">
        <v>10</v>
      </c>
      <c r="B16" s="2"/>
      <c r="C16" s="2"/>
      <c r="D16" s="2"/>
      <c r="E16" s="2"/>
      <c r="F16" s="12">
        <v>0</v>
      </c>
      <c r="H16" s="12">
        <v>31.13</v>
      </c>
      <c r="I16" s="1"/>
      <c r="J16" s="10">
        <f t="shared" si="0"/>
        <v>-31.13</v>
      </c>
      <c r="K16" s="2"/>
    </row>
    <row r="17" spans="1:12" ht="18.75" x14ac:dyDescent="0.3">
      <c r="A17" s="1" t="s">
        <v>93</v>
      </c>
      <c r="B17" s="2"/>
      <c r="C17" s="2"/>
      <c r="D17" s="2"/>
      <c r="E17" s="2"/>
      <c r="F17" s="12">
        <v>35</v>
      </c>
      <c r="H17" s="12">
        <v>0</v>
      </c>
      <c r="I17" s="1"/>
      <c r="J17" s="10">
        <f t="shared" si="0"/>
        <v>35</v>
      </c>
      <c r="K17" s="2"/>
    </row>
    <row r="18" spans="1:12" ht="18.75" x14ac:dyDescent="0.3">
      <c r="A18" s="1"/>
      <c r="B18" s="2"/>
      <c r="C18" s="2"/>
      <c r="D18" s="2"/>
      <c r="E18" s="2"/>
      <c r="F18" s="12"/>
      <c r="H18" s="12"/>
      <c r="I18" s="1"/>
      <c r="J18" s="10"/>
      <c r="K18" s="2"/>
    </row>
    <row r="19" spans="1:12" ht="18.75" x14ac:dyDescent="0.3">
      <c r="A19" s="1" t="s">
        <v>38</v>
      </c>
      <c r="B19" s="2"/>
      <c r="C19" s="2"/>
      <c r="D19" s="2"/>
      <c r="E19" s="2"/>
      <c r="F19" s="14">
        <f>SUM(F6:F17)</f>
        <v>4499.0300000000007</v>
      </c>
      <c r="H19" s="14">
        <f>SUM(H6:H17)</f>
        <v>2595.2799999999997</v>
      </c>
      <c r="I19" s="1"/>
      <c r="J19" s="10">
        <f>SUM(J6:J17)</f>
        <v>1903.75</v>
      </c>
      <c r="K19" s="2"/>
      <c r="L19" s="12"/>
    </row>
    <row r="20" spans="1:12" ht="18.75" x14ac:dyDescent="0.3">
      <c r="A20" s="1"/>
      <c r="B20" s="2"/>
      <c r="C20" s="2"/>
      <c r="D20" s="2"/>
      <c r="E20" s="2"/>
      <c r="F20" s="5"/>
      <c r="H20" s="15"/>
      <c r="I20" s="1"/>
      <c r="J20" s="10"/>
      <c r="K20" s="10"/>
      <c r="L20" s="16"/>
    </row>
    <row r="21" spans="1:12" ht="18.75" x14ac:dyDescent="0.3">
      <c r="A21" s="1" t="s">
        <v>11</v>
      </c>
      <c r="B21" s="2"/>
      <c r="C21" s="2"/>
      <c r="D21" s="2"/>
      <c r="E21" s="2"/>
      <c r="F21" s="5"/>
      <c r="H21" s="15"/>
      <c r="I21" s="1"/>
      <c r="J21" s="4" t="s">
        <v>29</v>
      </c>
      <c r="K21" s="2"/>
      <c r="L21" s="12"/>
    </row>
    <row r="22" spans="1:12" ht="18.75" x14ac:dyDescent="0.3">
      <c r="A22" s="1"/>
      <c r="B22" s="2"/>
      <c r="C22" s="2"/>
      <c r="D22" s="2"/>
      <c r="E22" s="2"/>
      <c r="F22" s="5"/>
      <c r="H22" s="15"/>
      <c r="I22" s="1"/>
      <c r="J22" s="6" t="s">
        <v>30</v>
      </c>
      <c r="K22" s="2"/>
      <c r="L22" s="12"/>
    </row>
    <row r="23" spans="1:12" ht="18.75" x14ac:dyDescent="0.3">
      <c r="A23" s="1"/>
      <c r="B23" s="2"/>
      <c r="C23" s="2"/>
      <c r="D23" s="2"/>
      <c r="E23" s="2"/>
      <c r="F23" s="5"/>
      <c r="H23" s="15"/>
      <c r="I23" s="1"/>
      <c r="J23" s="6"/>
      <c r="K23" s="2"/>
      <c r="L23" s="12"/>
    </row>
    <row r="24" spans="1:12" ht="18.75" x14ac:dyDescent="0.3">
      <c r="A24" s="1" t="s">
        <v>12</v>
      </c>
      <c r="B24" s="2"/>
      <c r="C24" s="2"/>
      <c r="D24" s="2"/>
      <c r="E24" s="2"/>
      <c r="F24" s="12">
        <v>148</v>
      </c>
      <c r="H24" s="12">
        <v>440</v>
      </c>
      <c r="I24" s="1"/>
      <c r="J24" s="10">
        <f>H24-F24</f>
        <v>292</v>
      </c>
      <c r="K24" s="2"/>
      <c r="L24" s="12"/>
    </row>
    <row r="25" spans="1:12" ht="18.75" x14ac:dyDescent="0.3">
      <c r="A25" s="1" t="s">
        <v>13</v>
      </c>
      <c r="B25" s="2">
        <v>8</v>
      </c>
      <c r="C25" s="2"/>
      <c r="D25" s="2"/>
      <c r="E25" s="2"/>
      <c r="F25" s="12">
        <v>1372</v>
      </c>
      <c r="H25" s="12">
        <v>1605</v>
      </c>
      <c r="I25" s="1"/>
      <c r="J25" s="10">
        <f t="shared" ref="J25:J35" si="1">H25-F25</f>
        <v>233</v>
      </c>
      <c r="K25" s="2"/>
    </row>
    <row r="26" spans="1:12" ht="18.75" x14ac:dyDescent="0.3">
      <c r="A26" s="1" t="s">
        <v>107</v>
      </c>
      <c r="B26" s="2"/>
      <c r="C26" s="2"/>
      <c r="D26" s="2"/>
      <c r="E26" s="2"/>
      <c r="F26" s="5">
        <v>0</v>
      </c>
      <c r="H26" s="5">
        <v>56.85</v>
      </c>
      <c r="I26" s="1"/>
      <c r="J26" s="10">
        <f t="shared" si="1"/>
        <v>56.85</v>
      </c>
      <c r="K26" s="2"/>
    </row>
    <row r="27" spans="1:12" ht="18.75" x14ac:dyDescent="0.3">
      <c r="A27" s="1" t="s">
        <v>14</v>
      </c>
      <c r="B27" s="2">
        <v>9</v>
      </c>
      <c r="C27" s="2"/>
      <c r="D27" s="2"/>
      <c r="E27" s="2"/>
      <c r="F27" s="12">
        <v>147.1</v>
      </c>
      <c r="H27" s="12">
        <v>174.67</v>
      </c>
      <c r="I27" s="1"/>
      <c r="J27" s="10">
        <f t="shared" si="1"/>
        <v>27.569999999999993</v>
      </c>
      <c r="K27" s="2"/>
    </row>
    <row r="28" spans="1:12" ht="18.75" x14ac:dyDescent="0.3">
      <c r="A28" s="1" t="s">
        <v>33</v>
      </c>
      <c r="B28" s="2"/>
      <c r="C28" s="2"/>
      <c r="D28" s="2"/>
      <c r="E28" s="2"/>
      <c r="F28" s="12">
        <v>407.83</v>
      </c>
      <c r="H28" s="12">
        <v>508.35</v>
      </c>
      <c r="I28" s="1"/>
      <c r="J28" s="10">
        <f t="shared" si="1"/>
        <v>100.52000000000004</v>
      </c>
      <c r="K28" s="2"/>
    </row>
    <row r="29" spans="1:12" ht="18.75" x14ac:dyDescent="0.3">
      <c r="A29" s="1" t="s">
        <v>28</v>
      </c>
      <c r="B29" s="2"/>
      <c r="C29" s="2"/>
      <c r="D29" s="2"/>
      <c r="E29" s="2"/>
      <c r="F29" s="12">
        <v>63.36</v>
      </c>
      <c r="H29" s="12">
        <v>184.48</v>
      </c>
      <c r="I29" s="1"/>
      <c r="J29" s="10">
        <f t="shared" si="1"/>
        <v>121.11999999999999</v>
      </c>
      <c r="K29" s="2"/>
    </row>
    <row r="30" spans="1:12" ht="18.75" x14ac:dyDescent="0.3">
      <c r="A30" s="1" t="s">
        <v>32</v>
      </c>
      <c r="B30" s="2"/>
      <c r="C30" s="2"/>
      <c r="D30" s="2"/>
      <c r="E30" s="2"/>
      <c r="F30" s="12">
        <v>0</v>
      </c>
      <c r="H30" s="12">
        <v>100</v>
      </c>
      <c r="I30" s="1"/>
      <c r="J30" s="10">
        <f t="shared" si="1"/>
        <v>100</v>
      </c>
      <c r="K30" s="2"/>
    </row>
    <row r="31" spans="1:12" ht="18.75" x14ac:dyDescent="0.3">
      <c r="A31" s="1" t="s">
        <v>91</v>
      </c>
      <c r="B31" s="2"/>
      <c r="C31" s="2"/>
      <c r="D31" s="2"/>
      <c r="E31" s="2"/>
      <c r="F31" s="12">
        <v>237</v>
      </c>
      <c r="H31" s="12">
        <v>0</v>
      </c>
      <c r="I31" s="1"/>
      <c r="J31" s="10">
        <f t="shared" si="1"/>
        <v>-237</v>
      </c>
      <c r="K31" s="2"/>
    </row>
    <row r="32" spans="1:12" ht="18.75" x14ac:dyDescent="0.3">
      <c r="A32" s="1" t="s">
        <v>92</v>
      </c>
      <c r="B32" s="2"/>
      <c r="C32" s="2"/>
      <c r="D32" s="2"/>
      <c r="E32" s="2"/>
      <c r="F32" s="12">
        <v>127.22</v>
      </c>
      <c r="H32" s="12">
        <v>0</v>
      </c>
      <c r="I32" s="1"/>
      <c r="J32" s="10">
        <f t="shared" si="1"/>
        <v>-127.22</v>
      </c>
      <c r="K32" s="2"/>
    </row>
    <row r="33" spans="1:12" ht="18.75" x14ac:dyDescent="0.3">
      <c r="A33" s="1" t="s">
        <v>94</v>
      </c>
      <c r="B33" s="2"/>
      <c r="C33" s="2"/>
      <c r="D33" s="2"/>
      <c r="E33" s="2"/>
      <c r="F33" s="12">
        <v>40</v>
      </c>
      <c r="H33" s="12">
        <v>-30</v>
      </c>
      <c r="I33" s="1"/>
      <c r="J33" s="10">
        <f t="shared" si="1"/>
        <v>-70</v>
      </c>
      <c r="K33" s="2"/>
    </row>
    <row r="34" spans="1:12" ht="18.75" x14ac:dyDescent="0.3">
      <c r="A34" s="1"/>
      <c r="B34" s="2"/>
      <c r="C34" s="2"/>
      <c r="D34" s="2"/>
      <c r="E34" s="2"/>
      <c r="F34" s="5"/>
      <c r="H34" s="5"/>
      <c r="I34" s="1"/>
      <c r="J34" s="10"/>
      <c r="K34" s="2"/>
    </row>
    <row r="35" spans="1:12" ht="18.75" x14ac:dyDescent="0.3">
      <c r="A35" s="1" t="s">
        <v>15</v>
      </c>
      <c r="B35" s="2"/>
      <c r="C35" s="2"/>
      <c r="D35" s="2"/>
      <c r="E35" s="2"/>
      <c r="F35" s="14">
        <f>SUM(F24:F34)</f>
        <v>2542.5099999999998</v>
      </c>
      <c r="H35" s="14">
        <f>SUM(H24:H34)</f>
        <v>3039.35</v>
      </c>
      <c r="I35" s="1"/>
      <c r="J35" s="10">
        <f t="shared" si="1"/>
        <v>496.84000000000015</v>
      </c>
      <c r="K35" s="10"/>
    </row>
    <row r="36" spans="1:12" ht="18.75" x14ac:dyDescent="0.3">
      <c r="A36" s="1"/>
      <c r="B36" s="2"/>
      <c r="C36" s="2"/>
      <c r="D36" s="2"/>
      <c r="E36" s="2"/>
      <c r="F36" s="5"/>
      <c r="H36" s="15"/>
      <c r="I36" s="1"/>
      <c r="J36" s="2"/>
      <c r="K36" s="2"/>
      <c r="L36" s="12"/>
    </row>
    <row r="37" spans="1:12" ht="18.75" x14ac:dyDescent="0.3">
      <c r="A37" s="1" t="s">
        <v>114</v>
      </c>
      <c r="B37" s="2"/>
      <c r="C37" s="2"/>
      <c r="D37" s="2"/>
      <c r="E37" s="2"/>
      <c r="F37" s="18">
        <f>F19-F35</f>
        <v>1956.5200000000009</v>
      </c>
      <c r="H37" s="18">
        <f>H19-H35</f>
        <v>-444.07000000000016</v>
      </c>
      <c r="I37" s="1"/>
      <c r="J37" s="10">
        <f>F37-H37</f>
        <v>2400.5900000000011</v>
      </c>
      <c r="K37" s="10"/>
      <c r="L37" s="12"/>
    </row>
    <row r="38" spans="1:12" ht="18.75" x14ac:dyDescent="0.3">
      <c r="A38" s="1"/>
      <c r="B38" s="2"/>
      <c r="C38" s="2"/>
      <c r="D38" s="2"/>
      <c r="E38" s="2"/>
      <c r="F38" s="5"/>
      <c r="H38" s="15"/>
      <c r="I38" s="1"/>
      <c r="J38" s="10"/>
      <c r="K38" s="2"/>
      <c r="L38" s="16"/>
    </row>
    <row r="39" spans="1:12" ht="18.75" x14ac:dyDescent="0.3">
      <c r="A39" s="1" t="s">
        <v>112</v>
      </c>
      <c r="B39" s="2"/>
      <c r="C39" s="2"/>
      <c r="D39" s="2"/>
      <c r="E39" s="2"/>
      <c r="F39" s="5">
        <v>17691.32</v>
      </c>
      <c r="H39" s="15"/>
      <c r="I39" s="1"/>
      <c r="J39" s="10"/>
      <c r="K39" s="2"/>
      <c r="L39" s="12"/>
    </row>
    <row r="40" spans="1:12" ht="18.75" x14ac:dyDescent="0.3">
      <c r="A40" s="1"/>
      <c r="B40" s="2"/>
      <c r="C40" s="2"/>
      <c r="D40" s="2"/>
      <c r="E40" s="2"/>
      <c r="F40" s="5"/>
      <c r="H40" s="15"/>
      <c r="I40" s="1"/>
      <c r="J40" s="10"/>
      <c r="K40" s="2"/>
      <c r="L40" s="19"/>
    </row>
    <row r="41" spans="1:12" ht="18.75" x14ac:dyDescent="0.3">
      <c r="A41" s="20" t="s">
        <v>113</v>
      </c>
      <c r="B41" s="21"/>
      <c r="C41" s="21"/>
      <c r="D41" s="21"/>
      <c r="E41" s="21"/>
      <c r="F41" s="22">
        <f>SUM(F37:F40)</f>
        <v>19647.84</v>
      </c>
      <c r="H41" s="15"/>
      <c r="I41" s="1"/>
      <c r="J41" s="2"/>
      <c r="K41" s="2"/>
      <c r="L41" s="12"/>
    </row>
    <row r="42" spans="1:12" ht="18.75" x14ac:dyDescent="0.3">
      <c r="F42" s="24"/>
      <c r="H42" s="15"/>
      <c r="I42" s="1"/>
      <c r="J42" s="2"/>
      <c r="K42" s="2"/>
      <c r="L42" s="12"/>
    </row>
    <row r="43" spans="1:12" ht="18.75" x14ac:dyDescent="0.3">
      <c r="F43" s="24"/>
      <c r="H43" s="15"/>
      <c r="I43" s="1"/>
      <c r="J43" s="2"/>
      <c r="K43" s="2"/>
      <c r="L43" s="12"/>
    </row>
    <row r="44" spans="1:12" ht="18.75" x14ac:dyDescent="0.3">
      <c r="F44" s="24"/>
      <c r="H44" s="15"/>
      <c r="I44" s="20"/>
      <c r="J44" s="21"/>
      <c r="K44" s="21"/>
      <c r="L44" s="25"/>
    </row>
    <row r="45" spans="1:12" x14ac:dyDescent="0.25">
      <c r="F45" s="24"/>
      <c r="H45" s="15"/>
    </row>
    <row r="46" spans="1:12" x14ac:dyDescent="0.25">
      <c r="F46" s="24"/>
      <c r="H46" s="15"/>
    </row>
    <row r="47" spans="1:12" x14ac:dyDescent="0.25">
      <c r="H47" s="15"/>
    </row>
    <row r="48" spans="1:12" x14ac:dyDescent="0.25">
      <c r="H48" s="15"/>
    </row>
    <row r="49" spans="8:8" x14ac:dyDescent="0.25">
      <c r="H49" s="15"/>
    </row>
    <row r="50" spans="8:8" x14ac:dyDescent="0.25">
      <c r="H50" s="15"/>
    </row>
    <row r="51" spans="8:8" x14ac:dyDescent="0.25">
      <c r="H51" s="15"/>
    </row>
    <row r="52" spans="8:8" x14ac:dyDescent="0.25">
      <c r="H52" s="13"/>
    </row>
    <row r="55" spans="8:8" x14ac:dyDescent="0.25">
      <c r="H55" s="13"/>
    </row>
    <row r="56" spans="8:8" x14ac:dyDescent="0.25">
      <c r="H56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0"/>
  <sheetViews>
    <sheetView topLeftCell="A7" workbookViewId="0">
      <selection activeCell="B20" sqref="B20"/>
    </sheetView>
  </sheetViews>
  <sheetFormatPr defaultColWidth="10.140625" defaultRowHeight="15.75" x14ac:dyDescent="0.25"/>
  <cols>
    <col min="1" max="2" width="41.140625" style="4" customWidth="1"/>
    <col min="3" max="3" width="22.85546875" style="4" customWidth="1"/>
    <col min="4" max="4" width="25.28515625" style="4" customWidth="1"/>
    <col min="5" max="5" width="18.7109375" style="27" customWidth="1"/>
    <col min="6" max="6" width="14.7109375" style="28" customWidth="1"/>
    <col min="7" max="7" width="14.42578125" style="4" customWidth="1"/>
    <col min="8" max="8" width="1.7109375" style="4" customWidth="1"/>
    <col min="9" max="9" width="14.140625" style="4" customWidth="1"/>
    <col min="10" max="10" width="0.7109375" style="4" customWidth="1"/>
    <col min="11" max="11" width="12.42578125" style="28" customWidth="1"/>
    <col min="12" max="12" width="1" style="4" customWidth="1"/>
    <col min="13" max="13" width="14.42578125" style="29" customWidth="1"/>
    <col min="14" max="14" width="1.140625" style="4" customWidth="1"/>
    <col min="15" max="15" width="12.7109375" customWidth="1"/>
    <col min="16" max="16" width="1.5703125" customWidth="1"/>
    <col min="17" max="17" width="12.5703125" customWidth="1"/>
    <col min="18" max="18" width="11.5703125" customWidth="1"/>
    <col min="19" max="19" width="10.42578125" customWidth="1"/>
  </cols>
  <sheetData>
    <row r="1" spans="1:19" s="4" customFormat="1" x14ac:dyDescent="0.25">
      <c r="A1" s="4" t="s">
        <v>0</v>
      </c>
      <c r="E1" s="27"/>
      <c r="F1" s="28"/>
      <c r="K1" s="28"/>
      <c r="M1" s="29"/>
    </row>
    <row r="2" spans="1:19" s="4" customFormat="1" x14ac:dyDescent="0.25">
      <c r="A2" s="4" t="s">
        <v>105</v>
      </c>
      <c r="E2" s="27"/>
      <c r="F2" s="28"/>
      <c r="K2" s="28"/>
      <c r="M2" s="29"/>
    </row>
    <row r="4" spans="1:19" s="33" customFormat="1" x14ac:dyDescent="0.25">
      <c r="A4" s="23"/>
      <c r="B4" s="23" t="s">
        <v>106</v>
      </c>
      <c r="C4" s="23" t="s">
        <v>69</v>
      </c>
      <c r="D4" s="23"/>
      <c r="E4" s="30"/>
      <c r="F4" s="31"/>
      <c r="G4" s="23"/>
      <c r="H4" s="23"/>
      <c r="I4" s="23"/>
      <c r="J4" s="23"/>
      <c r="K4" s="31"/>
      <c r="L4" s="23"/>
      <c r="M4" s="32"/>
      <c r="N4" s="23"/>
      <c r="O4" s="23"/>
      <c r="Q4" s="23"/>
    </row>
    <row r="6" spans="1:19" x14ac:dyDescent="0.25">
      <c r="A6" s="34" t="s">
        <v>16</v>
      </c>
      <c r="B6" s="62">
        <v>834</v>
      </c>
      <c r="C6" s="62">
        <v>834</v>
      </c>
      <c r="D6" s="34"/>
      <c r="E6" s="35"/>
      <c r="F6" s="36"/>
      <c r="G6" s="36"/>
      <c r="H6" s="36"/>
      <c r="I6" s="36"/>
      <c r="J6" s="36"/>
      <c r="K6" s="37"/>
      <c r="L6" s="36"/>
      <c r="M6" s="37"/>
      <c r="N6" s="36"/>
      <c r="O6" s="37"/>
      <c r="P6" s="37"/>
      <c r="Q6" s="37"/>
    </row>
    <row r="7" spans="1:19" x14ac:dyDescent="0.25">
      <c r="A7" s="34"/>
      <c r="B7" s="62"/>
      <c r="C7" s="62"/>
      <c r="D7" s="34"/>
      <c r="E7" s="35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7"/>
    </row>
    <row r="8" spans="1:19" s="4" customFormat="1" x14ac:dyDescent="0.25">
      <c r="A8" s="4" t="s">
        <v>17</v>
      </c>
      <c r="B8" s="67">
        <f>SUM(B2:B7)</f>
        <v>834</v>
      </c>
      <c r="C8" s="67">
        <f>SUM(C2:C7)</f>
        <v>834</v>
      </c>
      <c r="E8" s="27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9" s="4" customFormat="1" x14ac:dyDescent="0.25">
      <c r="B9" s="67"/>
      <c r="C9" s="67"/>
      <c r="E9" s="2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9" x14ac:dyDescent="0.25">
      <c r="A10" s="34" t="s">
        <v>71</v>
      </c>
      <c r="B10" s="62">
        <v>14593.37</v>
      </c>
      <c r="C10" s="62">
        <v>14000</v>
      </c>
      <c r="F10" s="29"/>
      <c r="G10" s="29"/>
      <c r="H10" s="29"/>
      <c r="I10" s="29"/>
      <c r="J10" s="29"/>
      <c r="K10" s="29"/>
      <c r="L10" s="29"/>
      <c r="N10" s="29"/>
      <c r="O10" s="37"/>
      <c r="P10" s="37"/>
      <c r="Q10" s="37"/>
    </row>
    <row r="11" spans="1:19" x14ac:dyDescent="0.25">
      <c r="A11" s="34" t="s">
        <v>18</v>
      </c>
      <c r="B11" s="62">
        <v>9389.91</v>
      </c>
      <c r="C11" s="62">
        <v>7359.78</v>
      </c>
      <c r="D11" s="39"/>
      <c r="E11" s="38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37"/>
      <c r="Q11" s="37"/>
    </row>
    <row r="12" spans="1:19" x14ac:dyDescent="0.25">
      <c r="A12" s="34" t="s">
        <v>103</v>
      </c>
      <c r="B12" s="62">
        <v>497.7</v>
      </c>
      <c r="C12" s="62">
        <v>898.7</v>
      </c>
      <c r="D12" s="39"/>
      <c r="E12" s="38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7"/>
      <c r="Q12" s="37"/>
      <c r="S12" s="37"/>
    </row>
    <row r="13" spans="1:19" x14ac:dyDescent="0.25">
      <c r="A13" s="34" t="s">
        <v>104</v>
      </c>
      <c r="B13" s="62">
        <v>-1508.44</v>
      </c>
      <c r="C13" s="62">
        <v>-1066.1600000000001</v>
      </c>
      <c r="D13" s="34"/>
      <c r="E13" s="38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</row>
    <row r="14" spans="1:19" x14ac:dyDescent="0.25">
      <c r="A14" s="34"/>
      <c r="B14" s="62"/>
      <c r="C14" s="62"/>
      <c r="E14" s="35"/>
      <c r="F14" s="29"/>
      <c r="G14" s="29"/>
      <c r="H14" s="29"/>
      <c r="I14" s="29"/>
      <c r="J14" s="29"/>
      <c r="K14" s="29"/>
      <c r="L14" s="29"/>
      <c r="N14" s="29"/>
      <c r="O14" s="37"/>
      <c r="P14" s="37"/>
      <c r="Q14" s="37"/>
    </row>
    <row r="15" spans="1:19" x14ac:dyDescent="0.25">
      <c r="A15" s="4" t="s">
        <v>19</v>
      </c>
      <c r="B15" s="67">
        <f>SUM(B10:B14)</f>
        <v>22972.54</v>
      </c>
      <c r="C15" s="67">
        <f>SUM(C10:C14)</f>
        <v>21192.32</v>
      </c>
      <c r="D15" s="29"/>
      <c r="F15" s="29"/>
      <c r="G15" s="29"/>
      <c r="H15" s="29"/>
      <c r="I15" s="29"/>
      <c r="J15" s="29"/>
      <c r="K15" s="29"/>
      <c r="L15" s="29"/>
      <c r="N15" s="29"/>
      <c r="O15" s="29"/>
      <c r="P15" s="37"/>
      <c r="Q15" s="29"/>
    </row>
    <row r="16" spans="1:19" x14ac:dyDescent="0.25">
      <c r="B16" s="67"/>
      <c r="C16" s="67"/>
      <c r="F16" s="29"/>
      <c r="G16" s="29"/>
      <c r="H16" s="29"/>
      <c r="I16" s="29"/>
      <c r="J16" s="29"/>
      <c r="K16" s="29"/>
      <c r="L16" s="29"/>
      <c r="N16" s="29"/>
      <c r="O16" s="29"/>
      <c r="P16" s="37"/>
      <c r="Q16" s="37"/>
    </row>
    <row r="17" spans="1:18" x14ac:dyDescent="0.25">
      <c r="A17" s="4" t="s">
        <v>75</v>
      </c>
      <c r="B17" s="67">
        <f>B8+B15</f>
        <v>23806.54</v>
      </c>
      <c r="C17" s="67">
        <f>C8+C15</f>
        <v>22026.32</v>
      </c>
      <c r="D17" s="27"/>
      <c r="F17" s="29"/>
      <c r="G17" s="29"/>
      <c r="H17" s="29"/>
      <c r="I17" s="29"/>
      <c r="J17" s="29"/>
      <c r="K17" s="29"/>
      <c r="L17" s="29"/>
      <c r="N17" s="29"/>
      <c r="O17" s="29"/>
      <c r="P17" s="37"/>
      <c r="Q17" s="29"/>
    </row>
    <row r="18" spans="1:18" x14ac:dyDescent="0.25">
      <c r="B18" s="67"/>
      <c r="C18" s="67"/>
      <c r="F18" s="29"/>
      <c r="G18" s="29"/>
      <c r="H18" s="29"/>
      <c r="I18" s="29"/>
      <c r="J18" s="29"/>
      <c r="K18" s="29"/>
      <c r="L18" s="29"/>
      <c r="N18" s="29"/>
      <c r="O18" s="37"/>
      <c r="P18" s="37"/>
      <c r="Q18" s="37"/>
    </row>
    <row r="19" spans="1:18" x14ac:dyDescent="0.25">
      <c r="A19" s="34" t="s">
        <v>111</v>
      </c>
      <c r="B19" s="62">
        <v>19647.84</v>
      </c>
      <c r="C19" s="62">
        <v>17691.32</v>
      </c>
      <c r="D19" s="35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  <c r="Q19" s="37"/>
      <c r="R19" s="17"/>
    </row>
    <row r="20" spans="1:18" x14ac:dyDescent="0.25">
      <c r="A20" s="34" t="s">
        <v>70</v>
      </c>
      <c r="B20" s="62">
        <v>4158.7</v>
      </c>
      <c r="C20" s="62">
        <v>4335</v>
      </c>
      <c r="D20" s="35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  <c r="Q20" s="37"/>
      <c r="R20" s="17"/>
    </row>
    <row r="21" spans="1:18" x14ac:dyDescent="0.25">
      <c r="B21" s="67"/>
      <c r="C21" s="67"/>
      <c r="F21" s="29"/>
      <c r="G21" s="29"/>
      <c r="H21" s="29"/>
      <c r="I21" s="29"/>
      <c r="J21" s="29"/>
      <c r="K21" s="29"/>
      <c r="L21" s="29"/>
      <c r="N21" s="29"/>
      <c r="O21" s="37"/>
      <c r="P21" s="37"/>
      <c r="Q21" s="37"/>
      <c r="R21" s="17"/>
    </row>
    <row r="22" spans="1:18" x14ac:dyDescent="0.25">
      <c r="A22" s="4" t="s">
        <v>74</v>
      </c>
      <c r="B22" s="67">
        <f>SUM(B19:B21)</f>
        <v>23806.54</v>
      </c>
      <c r="C22" s="67">
        <f>SUM(C19:C21)</f>
        <v>22026.32</v>
      </c>
      <c r="D22" s="27"/>
      <c r="F22" s="29"/>
      <c r="G22" s="29"/>
      <c r="H22" s="29"/>
      <c r="I22" s="29"/>
      <c r="J22" s="29"/>
      <c r="K22" s="29"/>
      <c r="L22" s="29"/>
      <c r="N22" s="29"/>
      <c r="O22" s="29"/>
      <c r="P22" s="37"/>
      <c r="Q22" s="29"/>
    </row>
    <row r="23" spans="1:18" x14ac:dyDescent="0.25">
      <c r="B23" s="67"/>
      <c r="C23" s="67"/>
      <c r="O23" s="37"/>
      <c r="R23" s="17"/>
    </row>
    <row r="24" spans="1:18" x14ac:dyDescent="0.25">
      <c r="O24" s="37"/>
      <c r="R24" s="17"/>
    </row>
    <row r="25" spans="1:18" x14ac:dyDescent="0.25">
      <c r="O25" s="37"/>
    </row>
    <row r="26" spans="1:18" x14ac:dyDescent="0.25">
      <c r="O26" s="37"/>
      <c r="Q26" s="37"/>
    </row>
    <row r="27" spans="1:18" x14ac:dyDescent="0.25">
      <c r="O27" s="40"/>
    </row>
    <row r="29" spans="1:18" x14ac:dyDescent="0.25">
      <c r="O29" s="37"/>
    </row>
    <row r="30" spans="1:18" x14ac:dyDescent="0.25">
      <c r="I30" s="28"/>
      <c r="O30" s="17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Irving Blakey</cp:lastModifiedBy>
  <cp:lastPrinted>2025-05-15T16:51:24Z</cp:lastPrinted>
  <dcterms:created xsi:type="dcterms:W3CDTF">2019-04-11T11:51:53Z</dcterms:created>
  <dcterms:modified xsi:type="dcterms:W3CDTF">2025-05-21T13:35:11Z</dcterms:modified>
</cp:coreProperties>
</file>